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0"/>
  </bookViews>
  <sheets>
    <sheet name="Поступления и выплаты" sheetId="1" r:id="rId1"/>
    <sheet name="Сведения по выплатам на закупки" sheetId="2" r:id="rId2"/>
    <sheet name="поступления" sheetId="3" r:id="rId3"/>
    <sheet name="стр.1_2" sheetId="4" r:id="rId4"/>
    <sheet name="стр.6_7" sheetId="5" r:id="rId5"/>
    <sheet name="стр.17_18" sheetId="6" r:id="rId6"/>
    <sheet name="стр.19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5">'стр.17_18'!$5:$8</definedName>
    <definedName name="_xlnm.Print_Titles" localSheetId="6">'стр.19'!$4:$7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3">'стр.1_2'!$A$1:$EC$23</definedName>
    <definedName name="_xlnm.Print_Area" localSheetId="5">'стр.17_18'!$A$1:$DT$18</definedName>
    <definedName name="_xlnm.Print_Area" localSheetId="6">'стр.19'!$A$1:$DU$11</definedName>
    <definedName name="_xlnm.Print_Area" localSheetId="7">'стр.20'!$A$1:$EB$11</definedName>
    <definedName name="_xlnm.Print_Area" localSheetId="8">'стр.21_23'!$A$1:$DT$45</definedName>
    <definedName name="_xlnm.Print_Area" localSheetId="9">'стр.24'!$A$1:$EH$40</definedName>
    <definedName name="_xlnm.Print_Area" localSheetId="10">'стр.25'!$A$1:$EH$17</definedName>
    <definedName name="_xlnm.Print_Area" localSheetId="11">'стр.26'!$A$1:$EH$11</definedName>
    <definedName name="_xlnm.Print_Area" localSheetId="4">'стр.6_7'!$A$1:$DV$25</definedName>
  </definedNames>
  <calcPr fullCalcOnLoad="1"/>
</workbook>
</file>

<file path=xl/sharedStrings.xml><?xml version="1.0" encoding="utf-8"?>
<sst xmlns="http://schemas.openxmlformats.org/spreadsheetml/2006/main" count="1280" uniqueCount="443">
  <si>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</si>
  <si>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</si>
  <si>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</si>
  <si>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</si>
  <si>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</si>
  <si>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</si>
  <si>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</si>
  <si>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</si>
  <si>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</si>
  <si>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</si>
  <si>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</si>
  <si>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</si>
  <si>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</si>
  <si>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</si>
  <si>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</si>
  <si>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</si>
  <si>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</si>
  <si>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</si>
  <si>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</si>
  <si>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</si>
  <si>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</si>
  <si>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</si>
  <si>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</si>
  <si>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</si>
  <si>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</si>
  <si>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</si>
  <si>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</si>
  <si>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</si>
  <si>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</si>
  <si>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</si>
  <si>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</si>
  <si>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</si>
  <si>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</si>
  <si>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</si>
  <si>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</si>
  <si>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</si>
  <si>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</si>
  <si>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</si>
  <si>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</si>
  <si>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</si>
  <si>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</si>
  <si>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</si>
  <si>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</si>
  <si>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</si>
  <si>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</si>
  <si>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</si>
  <si>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</si>
  <si>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</si>
  <si>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</si>
  <si>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</si>
  <si>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</si>
  <si>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</si>
  <si>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</si>
  <si>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</si>
  <si>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</si>
  <si>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</si>
  <si>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</si>
  <si>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</si>
  <si>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</si>
  <si>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</si>
  <si>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</si>
  <si>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</si>
  <si>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</si>
  <si>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</si>
  <si>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</si>
  <si>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</si>
  <si>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</si>
  <si>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</si>
  <si>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</si>
  <si>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</si>
  <si>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</si>
  <si>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</si>
  <si>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</si>
  <si>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</si>
  <si>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</si>
  <si>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</si>
  <si>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</si>
  <si>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</si>
  <si>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</si>
  <si>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</si>
  <si>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</si>
  <si>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</si>
  <si>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</si>
  <si>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</si>
  <si>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</si>
  <si>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</si>
  <si>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</si>
  <si>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</si>
  <si>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</si>
  <si>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</si>
  <si>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</si>
  <si>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</si>
  <si>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</si>
  <si>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</si>
  <si>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</si>
  <si>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</si>
  <si>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</si>
  <si>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</si>
  <si>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</si>
  <si>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</si>
  <si>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</si>
  <si>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</si>
  <si>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</si>
  <si>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</si>
  <si>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</si>
  <si>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</si>
  <si>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</si>
  <si>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</si>
  <si>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</si>
  <si>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</si>
  <si>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</si>
  <si>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</si>
  <si>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</si>
  <si>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</si>
  <si>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</si>
  <si>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</si>
  <si>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</si>
  <si>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</si>
  <si>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</si>
  <si>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</si>
  <si>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</si>
  <si>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</si>
  <si>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</si>
  <si>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</si>
  <si>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</si>
  <si>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</si>
  <si>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</si>
  <si>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</si>
  <si>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</si>
  <si>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</si>
  <si>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</si>
  <si>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</si>
  <si>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</si>
  <si>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</si>
  <si>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</si>
  <si>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</si>
  <si>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</si>
  <si>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</si>
  <si>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</si>
  <si>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</si>
  <si>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</si>
  <si>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</si>
  <si>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</si>
  <si>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</si>
  <si>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</si>
  <si>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</si>
  <si>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</si>
  <si>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</si>
  <si>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</si>
  <si>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</si>
  <si>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</si>
  <si>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</si>
  <si>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</si>
  <si>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</si>
  <si>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</si>
  <si>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</si>
  <si>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</si>
  <si>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</si>
  <si>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</si>
  <si>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</si>
  <si>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</si>
  <si>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</si>
  <si>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</si>
  <si>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</si>
  <si>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</si>
  <si>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</si>
  <si>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</si>
  <si>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</si>
  <si>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</si>
  <si>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</si>
  <si>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</si>
  <si>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</si>
  <si>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</si>
  <si>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</si>
  <si>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</si>
  <si>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</si>
  <si>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</si>
  <si>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</si>
  <si>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</si>
  <si>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</si>
  <si>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</si>
  <si>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</si>
  <si>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</si>
  <si>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</si>
  <si>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</si>
  <si>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</si>
  <si>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</si>
  <si>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</si>
  <si>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</si>
  <si>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</si>
  <si>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</si>
  <si>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</si>
  <si>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</si>
  <si>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</si>
  <si>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</si>
  <si>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</si>
  <si>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</si>
  <si>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Возмещение коммунальных услуг</t>
  </si>
  <si>
    <t>руб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</si>
  <si>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</si>
  <si>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</si>
  <si>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</si>
  <si>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Педагогические работники классное руков ФБ</t>
  </si>
  <si>
    <t>1.5</t>
  </si>
  <si>
    <t>1.6</t>
  </si>
  <si>
    <t>1.7</t>
  </si>
  <si>
    <t>1.8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</si>
  <si>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</si>
  <si>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</si>
  <si>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</si>
  <si>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</si>
  <si>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</si>
  <si>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</si>
  <si>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</si>
  <si>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</si>
  <si>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</si>
  <si>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</si>
  <si>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</si>
  <si>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</si>
  <si>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</si>
  <si>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</si>
  <si>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</si>
  <si>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</si>
  <si>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</si>
  <si>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</si>
  <si>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</si>
  <si>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Сумма</t>
  </si>
  <si>
    <t>на 2023 г</t>
  </si>
  <si>
    <t>на 2024 г</t>
  </si>
  <si>
    <t>на 2025 г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</si>
  <si>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</si>
  <si>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</si>
  <si>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</si>
  <si>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</si>
  <si>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7</t>
  </si>
  <si>
    <t>Выплаты на закупку товаров, работ, услуг, всего</t>
  </si>
  <si>
    <t>26000</t>
  </si>
  <si>
    <t/>
  </si>
  <si>
    <t>х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</si>
  <si>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</si>
  <si>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</si>
  <si>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</si>
  <si>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</si>
  <si>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</si>
  <si>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</si>
  <si>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</si>
  <si>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</si>
  <si>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2022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</si>
  <si>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</si>
  <si>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</si>
  <si>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</si>
  <si>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</si>
  <si>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</si>
  <si>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</si>
  <si>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</si>
  <si>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</si>
  <si>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</si>
  <si>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</si>
  <si>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</si>
  <si>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</si>
  <si>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</si>
  <si>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</si>
  <si>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</si>
  <si>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</si>
  <si>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</si>
  <si>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</si>
  <si>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</si>
  <si>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</si>
  <si>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</si>
  <si>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</si>
  <si>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</si>
  <si>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</si>
  <si>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Сертификат:</t>
  </si>
  <si>
    <t>Руководитель учреждения</t>
  </si>
  <si>
    <t>Серийный номер сертификата:7DB66A45D27361C67F26EF1D291BF96B</t>
  </si>
  <si>
    <t>(уполномоченное лицо учреждения)</t>
  </si>
  <si>
    <t>Директор</t>
  </si>
  <si>
    <t>Абрамов В.Б</t>
  </si>
  <si>
    <t>Субъект сертификата:Абрамов Владимир Борисович</t>
  </si>
  <si>
    <t>(должность)</t>
  </si>
  <si>
    <t>(подпись)</t>
  </si>
  <si>
    <t>(расшифровка подписи)</t>
  </si>
  <si>
    <t>Действителен с:24.08.2022 07:27</t>
  </si>
  <si>
    <t>Действителен по:17.11.2023 07:27</t>
  </si>
  <si>
    <t>Исполнитель</t>
  </si>
  <si>
    <t>Кутукова Е.В</t>
  </si>
  <si>
    <t>(фамилия, инициалы)</t>
  </si>
  <si>
    <t>(телефон)</t>
  </si>
  <si>
    <t>"</t>
  </si>
  <si>
    <t>9</t>
  </si>
  <si>
    <t xml:space="preserve"> г.</t>
  </si>
  <si>
    <t>СОГЛАСОВАНО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</si>
  <si>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</si>
  <si>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</si>
  <si>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</si>
  <si>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</si>
  <si>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</si>
  <si>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</si>
  <si>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</si>
  <si>
    <t>23</t>
  </si>
  <si>
    <t>Утверждаю</t>
  </si>
  <si>
    <t>(наименование должности уполномоченного лица)</t>
  </si>
  <si>
    <t>МОУ "ВОСОШ  № 2"</t>
  </si>
  <si>
    <t>(наименование органа - учредителя (учреждения)</t>
  </si>
  <si>
    <r>
      <t>_______________</t>
    </r>
    <r>
      <rPr>
        <b/>
        <sz val="10"/>
        <color indexed="8"/>
        <rFont val="Times New Roman"/>
        <family val="1"/>
      </rPr>
      <t>В.Б Абрамов</t>
    </r>
  </si>
  <si>
    <t xml:space="preserve">      (подпись)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</si>
  <si>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</si>
  <si>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</si>
  <si>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</si>
  <si>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</si>
  <si>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</si>
  <si>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</si>
  <si>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</si>
  <si>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</si>
  <si>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</si>
  <si>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</si>
  <si>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</si>
  <si>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41320293</t>
  </si>
  <si>
    <t>ИНН</t>
  </si>
  <si>
    <t>4703031521</t>
  </si>
  <si>
    <t>Учреждение</t>
  </si>
  <si>
    <t>Муниципальное общеобразовательное учреждение "Всеволожская открытая (сменная) общеобразовательная школа № 2"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</si>
  <si>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</si>
  <si>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</si>
  <si>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</si>
  <si>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</si>
  <si>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</si>
  <si>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</si>
  <si>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</si>
  <si>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</si>
  <si>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</si>
  <si>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</si>
  <si>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</si>
  <si>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</si>
  <si>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</si>
  <si>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</si>
  <si>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</si>
  <si>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</si>
  <si>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</si>
  <si>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</si>
  <si>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</si>
  <si>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</si>
  <si>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</si>
  <si>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</si>
  <si>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</si>
  <si>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</si>
  <si>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</si>
  <si>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</si>
  <si>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</si>
  <si>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</si>
  <si>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</si>
  <si>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</si>
  <si>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</si>
  <si>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</si>
  <si>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</si>
  <si>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</si>
  <si>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</si>
  <si>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</si>
  <si>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</si>
  <si>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</si>
  <si>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</si>
  <si>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</si>
  <si>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</si>
  <si>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</si>
  <si>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</si>
  <si>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</si>
  <si>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</si>
  <si>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</si>
  <si>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</si>
  <si>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</si>
  <si>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</si>
  <si>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</si>
  <si>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</si>
  <si>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</si>
  <si>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</si>
  <si>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</si>
  <si>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</si>
  <si>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</si>
  <si>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015012410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</si>
  <si>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</si>
  <si>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</si>
  <si>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</si>
  <si>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</si>
  <si>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</si>
  <si>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</si>
  <si>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</si>
  <si>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</si>
  <si>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</si>
  <si>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</si>
  <si>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</si>
  <si>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</si>
  <si>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</si>
  <si>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</si>
  <si>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</si>
  <si>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</si>
  <si>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</si>
  <si>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</si>
  <si>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</si>
  <si>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</si>
  <si>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</si>
  <si>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</si>
  <si>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</si>
  <si>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</si>
  <si>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</si>
  <si>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</si>
  <si>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</si>
  <si>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</si>
  <si>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</si>
  <si>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</si>
  <si>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</si>
  <si>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Прочие работы, услуги</t>
  </si>
  <si>
    <t>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</si>
  <si>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</si>
  <si>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</si>
  <si>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</si>
  <si>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</si>
  <si>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</si>
  <si>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</si>
  <si>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</si>
  <si>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</si>
  <si>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</si>
  <si>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</si>
  <si>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 xml:space="preserve">         Увеличение стоимости основных средств</t>
  </si>
  <si>
    <t>310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</si>
  <si>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</si>
  <si>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</si>
  <si>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</si>
  <si>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</si>
  <si>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</si>
  <si>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</si>
  <si>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</si>
  <si>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01500000005000221</t>
  </si>
  <si>
    <t>01500000005000225</t>
  </si>
  <si>
    <t>01500000005000310</t>
  </si>
  <si>
    <t>Выплаты, уменьшающие доход, всего</t>
  </si>
  <si>
    <t>3000</t>
  </si>
  <si>
    <t>100</t>
  </si>
  <si>
    <t>Главный бухгалтер</t>
  </si>
  <si>
    <t>05</t>
  </si>
  <si>
    <t>мая</t>
  </si>
  <si>
    <t xml:space="preserve">                                   от "05" мая 2023 г.</t>
  </si>
  <si>
    <t>"05" мая  2023 г.</t>
  </si>
  <si>
    <t>05.05.2023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</si>
</sst>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6"/>
      <color indexed="8"/>
      <name val="Times New Roman"/>
      <family val="0"/>
    </font>
    <font>
      <sz val="10"/>
      <color indexed="8"/>
      <name val="Arial Cyr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8"/>
      </left>
      <right style="medium"/>
      <top style="thin"/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center" vertical="top"/>
    </xf>
    <xf numFmtId="0" fontId="22" fillId="0" borderId="24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28" xfId="0" applyNumberFormat="1" applyFont="1" applyFill="1" applyBorder="1" applyAlignment="1">
      <alignment horizontal="center" vertical="top"/>
    </xf>
    <xf numFmtId="0" fontId="19" fillId="0" borderId="12" xfId="0" applyNumberFormat="1" applyFont="1" applyFill="1" applyBorder="1" applyAlignment="1">
      <alignment horizontal="left" wrapText="1"/>
    </xf>
    <xf numFmtId="49" fontId="19" fillId="0" borderId="29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left" wrapText="1"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wrapText="1" indent="2"/>
    </xf>
    <xf numFmtId="49" fontId="19" fillId="0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right" wrapText="1"/>
    </xf>
    <xf numFmtId="0" fontId="19" fillId="0" borderId="30" xfId="0" applyNumberFormat="1" applyFont="1" applyFill="1" applyBorder="1" applyAlignment="1">
      <alignment horizontal="left"/>
    </xf>
    <xf numFmtId="0" fontId="19" fillId="0" borderId="31" xfId="0" applyNumberFormat="1" applyFont="1" applyFill="1" applyBorder="1" applyAlignment="1">
      <alignment horizontal="left"/>
    </xf>
    <xf numFmtId="0" fontId="19" fillId="0" borderId="32" xfId="0" applyNumberFormat="1" applyFont="1" applyFill="1" applyBorder="1" applyAlignment="1">
      <alignment horizontal="left"/>
    </xf>
    <xf numFmtId="0" fontId="19" fillId="0" borderId="33" xfId="0" applyNumberFormat="1" applyFont="1" applyFill="1" applyBorder="1" applyAlignment="1">
      <alignment horizontal="left"/>
    </xf>
    <xf numFmtId="0" fontId="19" fillId="0" borderId="34" xfId="0" applyNumberFormat="1" applyFont="1" applyFill="1" applyBorder="1" applyAlignment="1">
      <alignment horizontal="left"/>
    </xf>
    <xf numFmtId="0" fontId="19" fillId="0" borderId="35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>
      <alignment horizontal="left"/>
    </xf>
    <xf numFmtId="4" fontId="19" fillId="33" borderId="18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25" fillId="0" borderId="37" xfId="0" applyNumberFormat="1" applyFont="1" applyFill="1" applyBorder="1" applyAlignment="1">
      <alignment horizontal="center" wrapText="1"/>
    </xf>
    <xf numFmtId="0" fontId="22" fillId="0" borderId="30" xfId="0" applyNumberFormat="1" applyFont="1" applyFill="1" applyBorder="1" applyAlignment="1">
      <alignment horizontal="center" vertical="top" wrapText="1"/>
    </xf>
    <xf numFmtId="49" fontId="26" fillId="0" borderId="37" xfId="0" applyNumberFormat="1" applyFont="1" applyFill="1" applyBorder="1" applyAlignment="1">
      <alignment horizontal="center" wrapText="1"/>
    </xf>
    <xf numFmtId="49" fontId="24" fillId="0" borderId="37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49" fontId="19" fillId="0" borderId="3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37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top"/>
    </xf>
    <xf numFmtId="49" fontId="19" fillId="0" borderId="4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46" xfId="0" applyNumberFormat="1" applyFont="1" applyFill="1" applyBorder="1" applyAlignment="1">
      <alignment horizontal="center" vertical="top"/>
    </xf>
    <xf numFmtId="49" fontId="19" fillId="0" borderId="47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18" fillId="0" borderId="12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 wrapText="1" indent="1"/>
    </xf>
    <xf numFmtId="0" fontId="19" fillId="0" borderId="12" xfId="0" applyNumberFormat="1" applyFont="1" applyFill="1" applyBorder="1" applyAlignment="1">
      <alignment horizontal="left" indent="1"/>
    </xf>
    <xf numFmtId="49" fontId="19" fillId="0" borderId="17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22" fillId="0" borderId="30" xfId="0" applyNumberFormat="1" applyFont="1" applyFill="1" applyBorder="1" applyAlignment="1">
      <alignment horizontal="center" vertical="top"/>
    </xf>
    <xf numFmtId="0" fontId="22" fillId="0" borderId="50" xfId="0" applyNumberFormat="1" applyFont="1" applyFill="1" applyBorder="1" applyAlignment="1">
      <alignment horizontal="center" vertical="top"/>
    </xf>
    <xf numFmtId="0" fontId="22" fillId="0" borderId="51" xfId="0" applyNumberFormat="1" applyFont="1" applyFill="1" applyBorder="1" applyAlignment="1">
      <alignment horizontal="center" vertical="top"/>
    </xf>
    <xf numFmtId="0" fontId="19" fillId="0" borderId="52" xfId="0" applyNumberFormat="1" applyFont="1" applyFill="1" applyBorder="1" applyAlignment="1">
      <alignment horizontal="center" vertical="center" wrapText="1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52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right"/>
    </xf>
    <xf numFmtId="0" fontId="23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4" fontId="3" fillId="0" borderId="18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8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3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distributed" readingOrder="1"/>
    </xf>
    <xf numFmtId="49" fontId="0" fillId="0" borderId="12" xfId="0" applyNumberFormat="1" applyBorder="1" applyAlignment="1">
      <alignment horizontal="left" vertical="distributed" readingOrder="1"/>
    </xf>
    <xf numFmtId="49" fontId="0" fillId="0" borderId="40" xfId="0" applyNumberFormat="1" applyBorder="1" applyAlignment="1">
      <alignment horizontal="left" vertical="distributed" readingOrder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3" fontId="3" fillId="0" borderId="18" xfId="60" applyFont="1" applyFill="1" applyBorder="1" applyAlignment="1">
      <alignment horizontal="center" vertical="center"/>
    </xf>
    <xf numFmtId="43" fontId="3" fillId="0" borderId="12" xfId="6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40" xfId="0" applyNumberFormat="1" applyFont="1" applyBorder="1" applyAlignment="1">
      <alignment horizontal="left" vertical="center" wrapText="1"/>
    </xf>
    <xf numFmtId="173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43" fontId="1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3" fontId="3" fillId="0" borderId="40" xfId="6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3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40" xfId="0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375" style="0" customWidth="1"/>
    <col min="6" max="6" width="15.25390625" style="0" customWidth="1"/>
    <col min="11" max="11" width="10.00390625" style="0" customWidth="1"/>
    <col min="12" max="14" width="12.75390625" style="0" customWidth="1"/>
    <col min="15" max="15" width="14.375" style="0" customWidth="1"/>
    <col min="16" max="20" width="0.875" style="0" customWidth="1"/>
  </cols>
  <sheetData>
    <row r="1" ht="12.75">
      <c r="A1" s="38" t="s">
        <v>272</v>
      </c>
    </row>
    <row r="2" spans="1:15" ht="12.75">
      <c r="A2" s="40" t="s">
        <v>274</v>
      </c>
      <c r="N2" s="84" t="s">
        <v>300</v>
      </c>
      <c r="O2" s="84"/>
    </row>
    <row r="3" spans="1:15" ht="12.75">
      <c r="A3" s="40" t="s">
        <v>278</v>
      </c>
      <c r="N3" s="85" t="s">
        <v>276</v>
      </c>
      <c r="O3" s="85"/>
    </row>
    <row r="4" spans="1:15" ht="16.5" customHeight="1">
      <c r="A4" s="40" t="s">
        <v>282</v>
      </c>
      <c r="N4" s="86" t="s">
        <v>301</v>
      </c>
      <c r="O4" s="86"/>
    </row>
    <row r="5" spans="1:15" ht="15" customHeight="1">
      <c r="A5" s="40" t="s">
        <v>283</v>
      </c>
      <c r="N5" s="87" t="s">
        <v>302</v>
      </c>
      <c r="O5" s="88"/>
    </row>
    <row r="6" spans="14:15" ht="16.5" customHeight="1">
      <c r="N6" s="86" t="s">
        <v>303</v>
      </c>
      <c r="O6" s="86"/>
    </row>
    <row r="7" spans="14:15" ht="19.5" customHeight="1">
      <c r="N7" s="89" t="s">
        <v>304</v>
      </c>
      <c r="O7" s="90"/>
    </row>
    <row r="8" spans="14:15" ht="12.75">
      <c r="N8" s="49" t="s">
        <v>305</v>
      </c>
      <c r="O8" s="50" t="s">
        <v>281</v>
      </c>
    </row>
    <row r="9" spans="14:15" ht="12.75">
      <c r="N9" s="75" t="s">
        <v>441</v>
      </c>
      <c r="O9" s="75"/>
    </row>
    <row r="11" spans="1:15" ht="12.75" customHeight="1">
      <c r="A11" s="76" t="s">
        <v>306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51"/>
    </row>
    <row r="12" spans="1:15" ht="12.75" customHeight="1">
      <c r="A12" s="76" t="s">
        <v>307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9" t="s">
        <v>308</v>
      </c>
    </row>
    <row r="13" ht="13.5" thickBot="1">
      <c r="O13" s="80"/>
    </row>
    <row r="14" spans="2:15" ht="11.25" customHeight="1">
      <c r="B14" s="78" t="s">
        <v>440</v>
      </c>
      <c r="C14" s="78"/>
      <c r="D14" s="78"/>
      <c r="N14" s="42" t="s">
        <v>309</v>
      </c>
      <c r="O14" s="52" t="s">
        <v>442</v>
      </c>
    </row>
    <row r="15" spans="1:15" ht="12.75">
      <c r="A15" s="39" t="s">
        <v>310</v>
      </c>
      <c r="N15" s="42" t="s">
        <v>311</v>
      </c>
      <c r="O15" s="53" t="s">
        <v>312</v>
      </c>
    </row>
    <row r="16" spans="1:15" ht="22.5" customHeight="1">
      <c r="A16" s="39" t="s">
        <v>313</v>
      </c>
      <c r="B16" s="77" t="s">
        <v>314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42" t="s">
        <v>315</v>
      </c>
      <c r="O16" s="53" t="s">
        <v>316</v>
      </c>
    </row>
    <row r="17" spans="14:15" ht="12.75">
      <c r="N17" s="42" t="s">
        <v>311</v>
      </c>
      <c r="O17" s="53" t="s">
        <v>317</v>
      </c>
    </row>
    <row r="18" spans="14:15" ht="12.75">
      <c r="N18" s="42" t="s">
        <v>318</v>
      </c>
      <c r="O18" s="53" t="s">
        <v>319</v>
      </c>
    </row>
    <row r="19" spans="1:15" ht="22.5" customHeight="1">
      <c r="A19" s="39" t="s">
        <v>320</v>
      </c>
      <c r="B19" s="77" t="s">
        <v>321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42" t="s">
        <v>322</v>
      </c>
      <c r="O19" s="53" t="s">
        <v>323</v>
      </c>
    </row>
    <row r="20" spans="1:15" ht="13.5" thickBot="1">
      <c r="A20" s="39" t="s">
        <v>324</v>
      </c>
      <c r="N20" s="42" t="s">
        <v>325</v>
      </c>
      <c r="O20" s="54" t="s">
        <v>326</v>
      </c>
    </row>
    <row r="22" spans="1:15" ht="12.75">
      <c r="A22" s="96" t="s">
        <v>327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4" spans="1:15" ht="12.75" customHeight="1">
      <c r="A24" s="97" t="s">
        <v>36</v>
      </c>
      <c r="B24" s="81" t="s">
        <v>328</v>
      </c>
      <c r="C24" s="81" t="s">
        <v>329</v>
      </c>
      <c r="D24" s="81" t="s">
        <v>330</v>
      </c>
      <c r="E24" s="81" t="s">
        <v>331</v>
      </c>
      <c r="F24" s="81" t="s">
        <v>332</v>
      </c>
      <c r="G24" s="81" t="s">
        <v>333</v>
      </c>
      <c r="H24" s="81" t="s">
        <v>334</v>
      </c>
      <c r="I24" s="81" t="s">
        <v>335</v>
      </c>
      <c r="J24" s="81" t="s">
        <v>336</v>
      </c>
      <c r="K24" s="81" t="s">
        <v>337</v>
      </c>
      <c r="L24" s="91" t="s">
        <v>226</v>
      </c>
      <c r="M24" s="92"/>
      <c r="N24" s="92"/>
      <c r="O24" s="93"/>
    </row>
    <row r="25" spans="1:15" ht="21.75" customHeight="1">
      <c r="A25" s="98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55" t="s">
        <v>227</v>
      </c>
      <c r="M25" s="55" t="s">
        <v>228</v>
      </c>
      <c r="N25" s="55" t="s">
        <v>229</v>
      </c>
      <c r="O25" s="94" t="s">
        <v>230</v>
      </c>
    </row>
    <row r="26" spans="1:15" ht="33.75" customHeight="1">
      <c r="A26" s="9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26" t="s">
        <v>338</v>
      </c>
      <c r="M26" s="26" t="s">
        <v>339</v>
      </c>
      <c r="N26" s="26" t="s">
        <v>340</v>
      </c>
      <c r="O26" s="95"/>
    </row>
    <row r="27" spans="1:15" ht="13.5" thickBot="1">
      <c r="A27" s="28" t="s">
        <v>7</v>
      </c>
      <c r="B27" s="56" t="s">
        <v>8</v>
      </c>
      <c r="C27" s="56" t="s">
        <v>9</v>
      </c>
      <c r="D27" s="56" t="s">
        <v>10</v>
      </c>
      <c r="E27" s="56" t="s">
        <v>11</v>
      </c>
      <c r="F27" s="56" t="s">
        <v>14</v>
      </c>
      <c r="G27" s="56" t="s">
        <v>14</v>
      </c>
      <c r="H27" s="56" t="s">
        <v>14</v>
      </c>
      <c r="I27" s="56" t="s">
        <v>14</v>
      </c>
      <c r="J27" s="56" t="s">
        <v>14</v>
      </c>
      <c r="K27" s="56" t="s">
        <v>14</v>
      </c>
      <c r="L27" s="56" t="s">
        <v>234</v>
      </c>
      <c r="M27" s="56" t="s">
        <v>50</v>
      </c>
      <c r="N27" s="56" t="s">
        <v>289</v>
      </c>
      <c r="O27" s="57" t="s">
        <v>341</v>
      </c>
    </row>
    <row r="28" spans="1:15" ht="12.75">
      <c r="A28" s="58" t="s">
        <v>342</v>
      </c>
      <c r="B28" s="59" t="s">
        <v>343</v>
      </c>
      <c r="C28" s="31" t="s">
        <v>238</v>
      </c>
      <c r="D28" s="31" t="s">
        <v>238</v>
      </c>
      <c r="E28" s="31" t="s">
        <v>238</v>
      </c>
      <c r="F28" s="31" t="s">
        <v>238</v>
      </c>
      <c r="G28" s="31" t="s">
        <v>238</v>
      </c>
      <c r="H28" s="31" t="s">
        <v>238</v>
      </c>
      <c r="I28" s="31" t="s">
        <v>238</v>
      </c>
      <c r="J28" s="31" t="s">
        <v>238</v>
      </c>
      <c r="K28" s="31" t="s">
        <v>238</v>
      </c>
      <c r="L28" s="32"/>
      <c r="M28" s="32"/>
      <c r="N28" s="32"/>
      <c r="O28" s="33"/>
    </row>
    <row r="29" spans="1:15" ht="12.75">
      <c r="A29" s="58" t="s">
        <v>344</v>
      </c>
      <c r="B29" s="34" t="s">
        <v>345</v>
      </c>
      <c r="C29" s="35" t="s">
        <v>238</v>
      </c>
      <c r="D29" s="35" t="s">
        <v>238</v>
      </c>
      <c r="E29" s="35" t="s">
        <v>238</v>
      </c>
      <c r="F29" s="35" t="s">
        <v>238</v>
      </c>
      <c r="G29" s="35" t="s">
        <v>238</v>
      </c>
      <c r="H29" s="35" t="s">
        <v>238</v>
      </c>
      <c r="I29" s="35" t="s">
        <v>238</v>
      </c>
      <c r="J29" s="35" t="s">
        <v>238</v>
      </c>
      <c r="K29" s="35" t="s">
        <v>238</v>
      </c>
      <c r="L29" s="36"/>
      <c r="M29" s="36"/>
      <c r="N29" s="36"/>
      <c r="O29" s="37"/>
    </row>
    <row r="30" spans="1:15" ht="22.5">
      <c r="A30" s="60" t="s">
        <v>346</v>
      </c>
      <c r="B30" s="61" t="s">
        <v>347</v>
      </c>
      <c r="C30" s="62" t="s">
        <v>348</v>
      </c>
      <c r="D30" s="63" t="s">
        <v>348</v>
      </c>
      <c r="E30" s="63" t="s">
        <v>349</v>
      </c>
      <c r="F30" s="63" t="s">
        <v>350</v>
      </c>
      <c r="G30" s="63" t="s">
        <v>351</v>
      </c>
      <c r="H30" s="63" t="s">
        <v>348</v>
      </c>
      <c r="I30" s="63" t="s">
        <v>348</v>
      </c>
      <c r="J30" s="63" t="s">
        <v>352</v>
      </c>
      <c r="K30" s="63" t="s">
        <v>248</v>
      </c>
      <c r="L30" s="36">
        <f>L31+L37</f>
        <v>20335391.2</v>
      </c>
      <c r="M30" s="36">
        <v>18257800</v>
      </c>
      <c r="N30" s="36">
        <v>17548400</v>
      </c>
      <c r="O30" s="37"/>
    </row>
    <row r="31" spans="1:15" ht="22.5">
      <c r="A31" s="64" t="s">
        <v>353</v>
      </c>
      <c r="B31" s="65" t="s">
        <v>354</v>
      </c>
      <c r="C31" s="63" t="s">
        <v>355</v>
      </c>
      <c r="D31" s="63" t="s">
        <v>348</v>
      </c>
      <c r="E31" s="63" t="s">
        <v>349</v>
      </c>
      <c r="F31" s="63" t="s">
        <v>350</v>
      </c>
      <c r="G31" s="63" t="s">
        <v>351</v>
      </c>
      <c r="H31" s="63" t="s">
        <v>348</v>
      </c>
      <c r="I31" s="63" t="s">
        <v>355</v>
      </c>
      <c r="J31" s="63" t="s">
        <v>352</v>
      </c>
      <c r="K31" s="63" t="s">
        <v>248</v>
      </c>
      <c r="L31" s="66">
        <f>L33+L34+L35+L36</f>
        <v>18977991.2</v>
      </c>
      <c r="M31" s="66">
        <v>16984400</v>
      </c>
      <c r="N31" s="66">
        <v>16984400</v>
      </c>
      <c r="O31" s="37"/>
    </row>
    <row r="32" spans="1:15" ht="33.75">
      <c r="A32" s="64" t="s">
        <v>356</v>
      </c>
      <c r="B32" s="65" t="s">
        <v>357</v>
      </c>
      <c r="C32" s="63" t="s">
        <v>355</v>
      </c>
      <c r="D32" s="63" t="s">
        <v>358</v>
      </c>
      <c r="E32" s="63" t="s">
        <v>349</v>
      </c>
      <c r="F32" s="63" t="s">
        <v>350</v>
      </c>
      <c r="G32" s="63" t="s">
        <v>10</v>
      </c>
      <c r="H32" s="63" t="s">
        <v>358</v>
      </c>
      <c r="I32" s="63" t="s">
        <v>355</v>
      </c>
      <c r="J32" s="63" t="s">
        <v>352</v>
      </c>
      <c r="K32" s="63" t="s">
        <v>248</v>
      </c>
      <c r="L32" s="66">
        <f>L33+L34+L35+L36</f>
        <v>18977991.2</v>
      </c>
      <c r="M32" s="66">
        <v>16984400</v>
      </c>
      <c r="N32" s="66">
        <v>16984400</v>
      </c>
      <c r="O32" s="37"/>
    </row>
    <row r="33" spans="1:15" ht="33.75">
      <c r="A33" s="64" t="s">
        <v>359</v>
      </c>
      <c r="B33" s="65" t="s">
        <v>357</v>
      </c>
      <c r="C33" s="63" t="s">
        <v>355</v>
      </c>
      <c r="D33" s="63" t="s">
        <v>358</v>
      </c>
      <c r="E33" s="63" t="s">
        <v>360</v>
      </c>
      <c r="F33" s="63" t="s">
        <v>361</v>
      </c>
      <c r="G33" s="63" t="s">
        <v>10</v>
      </c>
      <c r="H33" s="63" t="s">
        <v>358</v>
      </c>
      <c r="I33" s="63" t="s">
        <v>355</v>
      </c>
      <c r="J33" s="63" t="s">
        <v>352</v>
      </c>
      <c r="K33" s="63" t="s">
        <v>248</v>
      </c>
      <c r="L33" s="66">
        <v>888615</v>
      </c>
      <c r="M33" s="66"/>
      <c r="N33" s="66"/>
      <c r="O33" s="37"/>
    </row>
    <row r="34" spans="1:15" ht="33.75">
      <c r="A34" s="64" t="s">
        <v>359</v>
      </c>
      <c r="B34" s="65" t="s">
        <v>357</v>
      </c>
      <c r="C34" s="63" t="s">
        <v>355</v>
      </c>
      <c r="D34" s="63" t="s">
        <v>358</v>
      </c>
      <c r="E34" s="63" t="s">
        <v>362</v>
      </c>
      <c r="F34" s="63" t="s">
        <v>363</v>
      </c>
      <c r="G34" s="63" t="s">
        <v>10</v>
      </c>
      <c r="H34" s="63" t="s">
        <v>358</v>
      </c>
      <c r="I34" s="63" t="s">
        <v>355</v>
      </c>
      <c r="J34" s="63" t="s">
        <v>352</v>
      </c>
      <c r="K34" s="63" t="s">
        <v>248</v>
      </c>
      <c r="L34" s="66">
        <v>1234400</v>
      </c>
      <c r="M34" s="66">
        <v>1234400</v>
      </c>
      <c r="N34" s="66">
        <v>1234400</v>
      </c>
      <c r="O34" s="37"/>
    </row>
    <row r="35" spans="1:15" ht="33.75">
      <c r="A35" s="64" t="s">
        <v>359</v>
      </c>
      <c r="B35" s="65" t="s">
        <v>357</v>
      </c>
      <c r="C35" s="63" t="s">
        <v>355</v>
      </c>
      <c r="D35" s="63" t="s">
        <v>358</v>
      </c>
      <c r="E35" s="63" t="s">
        <v>364</v>
      </c>
      <c r="F35" s="63" t="s">
        <v>361</v>
      </c>
      <c r="G35" s="63" t="s">
        <v>10</v>
      </c>
      <c r="H35" s="63" t="s">
        <v>358</v>
      </c>
      <c r="I35" s="63" t="s">
        <v>355</v>
      </c>
      <c r="J35" s="63" t="s">
        <v>352</v>
      </c>
      <c r="K35" s="63" t="s">
        <v>248</v>
      </c>
      <c r="L35" s="66">
        <f>11298800+828000</f>
        <v>12126800</v>
      </c>
      <c r="M35" s="66">
        <v>11298800</v>
      </c>
      <c r="N35" s="66">
        <v>11298800</v>
      </c>
      <c r="O35" s="37"/>
    </row>
    <row r="36" spans="1:15" ht="33.75">
      <c r="A36" s="64" t="s">
        <v>359</v>
      </c>
      <c r="B36" s="65" t="s">
        <v>357</v>
      </c>
      <c r="C36" s="63" t="s">
        <v>355</v>
      </c>
      <c r="D36" s="63" t="s">
        <v>358</v>
      </c>
      <c r="E36" s="63" t="s">
        <v>365</v>
      </c>
      <c r="F36" s="63" t="s">
        <v>361</v>
      </c>
      <c r="G36" s="63" t="s">
        <v>10</v>
      </c>
      <c r="H36" s="63" t="s">
        <v>358</v>
      </c>
      <c r="I36" s="63" t="s">
        <v>355</v>
      </c>
      <c r="J36" s="63" t="s">
        <v>352</v>
      </c>
      <c r="K36" s="63" t="s">
        <v>248</v>
      </c>
      <c r="L36" s="66">
        <f>4451176.2+277000</f>
        <v>4728176.2</v>
      </c>
      <c r="M36" s="66">
        <v>4451200</v>
      </c>
      <c r="N36" s="66">
        <v>4451200</v>
      </c>
      <c r="O36" s="37"/>
    </row>
    <row r="37" spans="1:15" ht="22.5">
      <c r="A37" s="64" t="s">
        <v>366</v>
      </c>
      <c r="B37" s="65" t="s">
        <v>367</v>
      </c>
      <c r="C37" s="63" t="s">
        <v>368</v>
      </c>
      <c r="D37" s="63" t="s">
        <v>348</v>
      </c>
      <c r="E37" s="63" t="s">
        <v>349</v>
      </c>
      <c r="F37" s="63" t="s">
        <v>350</v>
      </c>
      <c r="G37" s="63" t="s">
        <v>351</v>
      </c>
      <c r="H37" s="63" t="s">
        <v>348</v>
      </c>
      <c r="I37" s="63" t="s">
        <v>368</v>
      </c>
      <c r="J37" s="63" t="s">
        <v>352</v>
      </c>
      <c r="K37" s="63" t="s">
        <v>248</v>
      </c>
      <c r="L37" s="66">
        <v>1357400</v>
      </c>
      <c r="M37" s="66">
        <v>1273400</v>
      </c>
      <c r="N37" s="66">
        <v>564000</v>
      </c>
      <c r="O37" s="37"/>
    </row>
    <row r="38" spans="1:15" ht="22.5">
      <c r="A38" s="64" t="s">
        <v>369</v>
      </c>
      <c r="B38" s="65" t="s">
        <v>370</v>
      </c>
      <c r="C38" s="63" t="s">
        <v>368</v>
      </c>
      <c r="D38" s="63" t="s">
        <v>371</v>
      </c>
      <c r="E38" s="63" t="s">
        <v>349</v>
      </c>
      <c r="F38" s="63" t="s">
        <v>350</v>
      </c>
      <c r="G38" s="63" t="s">
        <v>11</v>
      </c>
      <c r="H38" s="63" t="s">
        <v>371</v>
      </c>
      <c r="I38" s="63" t="s">
        <v>368</v>
      </c>
      <c r="J38" s="63" t="s">
        <v>352</v>
      </c>
      <c r="K38" s="63" t="s">
        <v>248</v>
      </c>
      <c r="L38" s="66">
        <v>1357400</v>
      </c>
      <c r="M38" s="66">
        <v>1273400</v>
      </c>
      <c r="N38" s="66">
        <v>564000</v>
      </c>
      <c r="O38" s="37"/>
    </row>
    <row r="39" spans="1:15" ht="22.5">
      <c r="A39" s="64" t="s">
        <v>372</v>
      </c>
      <c r="B39" s="65" t="s">
        <v>370</v>
      </c>
      <c r="C39" s="63" t="s">
        <v>368</v>
      </c>
      <c r="D39" s="63" t="s">
        <v>371</v>
      </c>
      <c r="E39" s="63" t="s">
        <v>373</v>
      </c>
      <c r="F39" s="63" t="s">
        <v>350</v>
      </c>
      <c r="G39" s="63" t="s">
        <v>11</v>
      </c>
      <c r="H39" s="63" t="s">
        <v>371</v>
      </c>
      <c r="I39" s="63" t="s">
        <v>368</v>
      </c>
      <c r="J39" s="63" t="s">
        <v>352</v>
      </c>
      <c r="K39" s="63" t="s">
        <v>248</v>
      </c>
      <c r="L39" s="66">
        <v>709400</v>
      </c>
      <c r="M39" s="66">
        <v>709400</v>
      </c>
      <c r="N39" s="66"/>
      <c r="O39" s="37"/>
    </row>
    <row r="40" spans="1:15" ht="22.5">
      <c r="A40" s="64" t="s">
        <v>372</v>
      </c>
      <c r="B40" s="65" t="s">
        <v>370</v>
      </c>
      <c r="C40" s="63" t="s">
        <v>368</v>
      </c>
      <c r="D40" s="63" t="s">
        <v>371</v>
      </c>
      <c r="E40" s="63" t="s">
        <v>374</v>
      </c>
      <c r="F40" s="63" t="s">
        <v>350</v>
      </c>
      <c r="G40" s="63" t="s">
        <v>11</v>
      </c>
      <c r="H40" s="63" t="s">
        <v>371</v>
      </c>
      <c r="I40" s="63" t="s">
        <v>368</v>
      </c>
      <c r="J40" s="63" t="s">
        <v>352</v>
      </c>
      <c r="K40" s="63" t="s">
        <v>248</v>
      </c>
      <c r="L40" s="66">
        <v>648000</v>
      </c>
      <c r="M40" s="66">
        <v>564000</v>
      </c>
      <c r="N40" s="66">
        <v>564000</v>
      </c>
      <c r="O40" s="37"/>
    </row>
    <row r="41" spans="1:15" ht="22.5">
      <c r="A41" s="60" t="s">
        <v>375</v>
      </c>
      <c r="B41" s="61" t="s">
        <v>376</v>
      </c>
      <c r="C41" s="62" t="s">
        <v>377</v>
      </c>
      <c r="D41" s="63" t="s">
        <v>348</v>
      </c>
      <c r="E41" s="63" t="s">
        <v>349</v>
      </c>
      <c r="F41" s="63" t="s">
        <v>350</v>
      </c>
      <c r="G41" s="63" t="s">
        <v>351</v>
      </c>
      <c r="H41" s="63" t="s">
        <v>348</v>
      </c>
      <c r="I41" s="63" t="s">
        <v>377</v>
      </c>
      <c r="J41" s="63" t="s">
        <v>352</v>
      </c>
      <c r="K41" s="63" t="s">
        <v>248</v>
      </c>
      <c r="L41" s="36"/>
      <c r="M41" s="36"/>
      <c r="N41" s="36"/>
      <c r="O41" s="37"/>
    </row>
    <row r="42" spans="1:15" ht="22.5">
      <c r="A42" s="60" t="s">
        <v>375</v>
      </c>
      <c r="B42" s="61" t="s">
        <v>376</v>
      </c>
      <c r="C42" s="62" t="s">
        <v>377</v>
      </c>
      <c r="D42" s="63" t="s">
        <v>377</v>
      </c>
      <c r="E42" s="63" t="s">
        <v>362</v>
      </c>
      <c r="F42" s="63" t="s">
        <v>363</v>
      </c>
      <c r="G42" s="63" t="s">
        <v>10</v>
      </c>
      <c r="H42" s="63" t="s">
        <v>377</v>
      </c>
      <c r="I42" s="63" t="s">
        <v>377</v>
      </c>
      <c r="J42" s="63" t="s">
        <v>352</v>
      </c>
      <c r="K42" s="63" t="s">
        <v>248</v>
      </c>
      <c r="L42" s="36"/>
      <c r="M42" s="36"/>
      <c r="N42" s="36"/>
      <c r="O42" s="37"/>
    </row>
    <row r="43" spans="1:15" ht="22.5">
      <c r="A43" s="60" t="s">
        <v>375</v>
      </c>
      <c r="B43" s="61" t="s">
        <v>376</v>
      </c>
      <c r="C43" s="62" t="s">
        <v>377</v>
      </c>
      <c r="D43" s="63" t="s">
        <v>377</v>
      </c>
      <c r="E43" s="63" t="s">
        <v>378</v>
      </c>
      <c r="F43" s="63" t="s">
        <v>363</v>
      </c>
      <c r="G43" s="63" t="s">
        <v>10</v>
      </c>
      <c r="H43" s="63" t="s">
        <v>377</v>
      </c>
      <c r="I43" s="63" t="s">
        <v>377</v>
      </c>
      <c r="J43" s="63" t="s">
        <v>352</v>
      </c>
      <c r="K43" s="63" t="s">
        <v>248</v>
      </c>
      <c r="L43" s="36"/>
      <c r="M43" s="36"/>
      <c r="N43" s="36"/>
      <c r="O43" s="37"/>
    </row>
    <row r="44" spans="1:15" ht="22.5">
      <c r="A44" s="60" t="s">
        <v>375</v>
      </c>
      <c r="B44" s="61" t="s">
        <v>376</v>
      </c>
      <c r="C44" s="62" t="s">
        <v>377</v>
      </c>
      <c r="D44" s="63" t="s">
        <v>377</v>
      </c>
      <c r="E44" s="63" t="s">
        <v>364</v>
      </c>
      <c r="F44" s="63" t="s">
        <v>361</v>
      </c>
      <c r="G44" s="63" t="s">
        <v>10</v>
      </c>
      <c r="H44" s="63" t="s">
        <v>377</v>
      </c>
      <c r="I44" s="63" t="s">
        <v>377</v>
      </c>
      <c r="J44" s="63" t="s">
        <v>352</v>
      </c>
      <c r="K44" s="63" t="s">
        <v>248</v>
      </c>
      <c r="L44" s="36"/>
      <c r="M44" s="36"/>
      <c r="N44" s="36"/>
      <c r="O44" s="37"/>
    </row>
    <row r="45" spans="1:15" ht="22.5">
      <c r="A45" s="60" t="s">
        <v>379</v>
      </c>
      <c r="B45" s="61" t="s">
        <v>380</v>
      </c>
      <c r="C45" s="62" t="s">
        <v>348</v>
      </c>
      <c r="D45" s="63" t="s">
        <v>348</v>
      </c>
      <c r="E45" s="63" t="s">
        <v>349</v>
      </c>
      <c r="F45" s="63" t="s">
        <v>350</v>
      </c>
      <c r="G45" s="63" t="s">
        <v>351</v>
      </c>
      <c r="H45" s="63" t="s">
        <v>348</v>
      </c>
      <c r="I45" s="63" t="s">
        <v>348</v>
      </c>
      <c r="J45" s="63" t="s">
        <v>352</v>
      </c>
      <c r="K45" s="63" t="s">
        <v>248</v>
      </c>
      <c r="L45" s="36"/>
      <c r="M45" s="36"/>
      <c r="N45" s="36"/>
      <c r="O45" s="37"/>
    </row>
    <row r="46" spans="1:15" ht="22.5">
      <c r="A46" s="60" t="s">
        <v>381</v>
      </c>
      <c r="B46" s="61" t="s">
        <v>382</v>
      </c>
      <c r="C46" s="62" t="s">
        <v>348</v>
      </c>
      <c r="D46" s="63" t="s">
        <v>348</v>
      </c>
      <c r="E46" s="63" t="s">
        <v>349</v>
      </c>
      <c r="F46" s="63" t="s">
        <v>350</v>
      </c>
      <c r="G46" s="63" t="s">
        <v>351</v>
      </c>
      <c r="H46" s="63" t="s">
        <v>348</v>
      </c>
      <c r="I46" s="63" t="s">
        <v>348</v>
      </c>
      <c r="J46" s="63" t="s">
        <v>352</v>
      </c>
      <c r="K46" s="63" t="s">
        <v>248</v>
      </c>
      <c r="L46" s="36">
        <f>L47+L60</f>
        <v>20335391.2</v>
      </c>
      <c r="M46" s="36">
        <v>18257800</v>
      </c>
      <c r="N46" s="36">
        <v>17548400</v>
      </c>
      <c r="O46" s="37"/>
    </row>
    <row r="47" spans="1:15" ht="22.5">
      <c r="A47" s="64" t="s">
        <v>383</v>
      </c>
      <c r="B47" s="65" t="s">
        <v>384</v>
      </c>
      <c r="C47" s="63" t="s">
        <v>348</v>
      </c>
      <c r="D47" s="63" t="s">
        <v>348</v>
      </c>
      <c r="E47" s="63" t="s">
        <v>349</v>
      </c>
      <c r="F47" s="63" t="s">
        <v>350</v>
      </c>
      <c r="G47" s="63" t="s">
        <v>351</v>
      </c>
      <c r="H47" s="63" t="s">
        <v>348</v>
      </c>
      <c r="I47" s="63" t="s">
        <v>348</v>
      </c>
      <c r="J47" s="63" t="s">
        <v>352</v>
      </c>
      <c r="K47" s="63" t="s">
        <v>248</v>
      </c>
      <c r="L47" s="66">
        <f>L48+L55</f>
        <v>16935815</v>
      </c>
      <c r="M47" s="66">
        <v>14942200</v>
      </c>
      <c r="N47" s="66">
        <v>14942200</v>
      </c>
      <c r="O47" s="37"/>
    </row>
    <row r="48" spans="1:15" ht="22.5">
      <c r="A48" s="64" t="s">
        <v>385</v>
      </c>
      <c r="B48" s="65" t="s">
        <v>386</v>
      </c>
      <c r="C48" s="63" t="s">
        <v>387</v>
      </c>
      <c r="D48" s="63" t="s">
        <v>348</v>
      </c>
      <c r="E48" s="63" t="s">
        <v>349</v>
      </c>
      <c r="F48" s="63" t="s">
        <v>350</v>
      </c>
      <c r="G48" s="63" t="s">
        <v>351</v>
      </c>
      <c r="H48" s="63" t="s">
        <v>348</v>
      </c>
      <c r="I48" s="63" t="s">
        <v>348</v>
      </c>
      <c r="J48" s="63" t="s">
        <v>352</v>
      </c>
      <c r="K48" s="63" t="s">
        <v>248</v>
      </c>
      <c r="L48" s="66">
        <f>L49+L50+L51+L52+L53+L54</f>
        <v>13030733.49</v>
      </c>
      <c r="M48" s="66">
        <v>11499539.17</v>
      </c>
      <c r="N48" s="66">
        <v>11499539.17</v>
      </c>
      <c r="O48" s="37"/>
    </row>
    <row r="49" spans="1:15" ht="22.5">
      <c r="A49" s="64" t="s">
        <v>388</v>
      </c>
      <c r="B49" s="65" t="s">
        <v>386</v>
      </c>
      <c r="C49" s="63" t="s">
        <v>387</v>
      </c>
      <c r="D49" s="63" t="s">
        <v>389</v>
      </c>
      <c r="E49" s="63" t="s">
        <v>362</v>
      </c>
      <c r="F49" s="63" t="s">
        <v>390</v>
      </c>
      <c r="G49" s="63" t="s">
        <v>10</v>
      </c>
      <c r="H49" s="63" t="s">
        <v>389</v>
      </c>
      <c r="I49" s="63" t="s">
        <v>348</v>
      </c>
      <c r="J49" s="63" t="s">
        <v>352</v>
      </c>
      <c r="K49" s="63" t="s">
        <v>248</v>
      </c>
      <c r="L49" s="66">
        <v>200768.05</v>
      </c>
      <c r="M49" s="66">
        <v>200768.05</v>
      </c>
      <c r="N49" s="66">
        <v>200768.05</v>
      </c>
      <c r="O49" s="37"/>
    </row>
    <row r="50" spans="1:15" ht="22.5">
      <c r="A50" s="64" t="s">
        <v>388</v>
      </c>
      <c r="B50" s="65" t="s">
        <v>386</v>
      </c>
      <c r="C50" s="63" t="s">
        <v>387</v>
      </c>
      <c r="D50" s="63" t="s">
        <v>389</v>
      </c>
      <c r="E50" s="63" t="s">
        <v>360</v>
      </c>
      <c r="F50" s="63" t="s">
        <v>391</v>
      </c>
      <c r="G50" s="63" t="s">
        <v>10</v>
      </c>
      <c r="H50" s="63" t="s">
        <v>389</v>
      </c>
      <c r="I50" s="63" t="s">
        <v>348</v>
      </c>
      <c r="J50" s="63" t="s">
        <v>352</v>
      </c>
      <c r="K50" s="63" t="s">
        <v>248</v>
      </c>
      <c r="L50" s="66">
        <v>682500</v>
      </c>
      <c r="M50" s="66"/>
      <c r="N50" s="66"/>
      <c r="O50" s="37"/>
    </row>
    <row r="51" spans="1:15" ht="22.5">
      <c r="A51" s="64" t="s">
        <v>388</v>
      </c>
      <c r="B51" s="65" t="s">
        <v>386</v>
      </c>
      <c r="C51" s="63" t="s">
        <v>387</v>
      </c>
      <c r="D51" s="63" t="s">
        <v>389</v>
      </c>
      <c r="E51" s="63" t="s">
        <v>364</v>
      </c>
      <c r="F51" s="63" t="s">
        <v>391</v>
      </c>
      <c r="G51" s="63" t="s">
        <v>10</v>
      </c>
      <c r="H51" s="63" t="s">
        <v>389</v>
      </c>
      <c r="I51" s="63" t="s">
        <v>348</v>
      </c>
      <c r="J51" s="63" t="s">
        <v>352</v>
      </c>
      <c r="K51" s="63" t="s">
        <v>248</v>
      </c>
      <c r="L51" s="74">
        <f>8412135.18+635944.7</f>
        <v>9048079.879999999</v>
      </c>
      <c r="M51" s="66">
        <v>8412135.18</v>
      </c>
      <c r="N51" s="66">
        <v>8412135.18</v>
      </c>
      <c r="O51" s="37"/>
    </row>
    <row r="52" spans="1:15" ht="22.5">
      <c r="A52" s="64" t="s">
        <v>388</v>
      </c>
      <c r="B52" s="65" t="s">
        <v>386</v>
      </c>
      <c r="C52" s="63" t="s">
        <v>387</v>
      </c>
      <c r="D52" s="63" t="s">
        <v>389</v>
      </c>
      <c r="E52" s="63" t="s">
        <v>365</v>
      </c>
      <c r="F52" s="63" t="s">
        <v>391</v>
      </c>
      <c r="G52" s="63" t="s">
        <v>10</v>
      </c>
      <c r="H52" s="63" t="s">
        <v>389</v>
      </c>
      <c r="I52" s="63" t="s">
        <v>348</v>
      </c>
      <c r="J52" s="63" t="s">
        <v>352</v>
      </c>
      <c r="K52" s="63" t="s">
        <v>248</v>
      </c>
      <c r="L52" s="74">
        <f>2786635.94+212749.62</f>
        <v>2999385.56</v>
      </c>
      <c r="M52" s="66">
        <v>2786635.94</v>
      </c>
      <c r="N52" s="66">
        <v>2786635.94</v>
      </c>
      <c r="O52" s="37"/>
    </row>
    <row r="53" spans="1:15" ht="22.5">
      <c r="A53" s="64" t="s">
        <v>392</v>
      </c>
      <c r="B53" s="65" t="s">
        <v>386</v>
      </c>
      <c r="C53" s="63" t="s">
        <v>387</v>
      </c>
      <c r="D53" s="63" t="s">
        <v>393</v>
      </c>
      <c r="E53" s="63" t="s">
        <v>364</v>
      </c>
      <c r="F53" s="63" t="s">
        <v>394</v>
      </c>
      <c r="G53" s="63" t="s">
        <v>10</v>
      </c>
      <c r="H53" s="63" t="s">
        <v>393</v>
      </c>
      <c r="I53" s="63" t="s">
        <v>348</v>
      </c>
      <c r="J53" s="63" t="s">
        <v>352</v>
      </c>
      <c r="K53" s="63" t="s">
        <v>248</v>
      </c>
      <c r="L53" s="66">
        <v>50000</v>
      </c>
      <c r="M53" s="66">
        <v>50000</v>
      </c>
      <c r="N53" s="66">
        <v>50000</v>
      </c>
      <c r="O53" s="37"/>
    </row>
    <row r="54" spans="1:15" ht="22.5">
      <c r="A54" s="64" t="s">
        <v>392</v>
      </c>
      <c r="B54" s="65" t="s">
        <v>386</v>
      </c>
      <c r="C54" s="63" t="s">
        <v>387</v>
      </c>
      <c r="D54" s="63" t="s">
        <v>393</v>
      </c>
      <c r="E54" s="63" t="s">
        <v>365</v>
      </c>
      <c r="F54" s="63" t="s">
        <v>394</v>
      </c>
      <c r="G54" s="63" t="s">
        <v>10</v>
      </c>
      <c r="H54" s="63" t="s">
        <v>393</v>
      </c>
      <c r="I54" s="63" t="s">
        <v>348</v>
      </c>
      <c r="J54" s="63" t="s">
        <v>352</v>
      </c>
      <c r="K54" s="63" t="s">
        <v>248</v>
      </c>
      <c r="L54" s="66">
        <v>50000</v>
      </c>
      <c r="M54" s="66">
        <v>50000</v>
      </c>
      <c r="N54" s="66">
        <v>50000</v>
      </c>
      <c r="O54" s="37"/>
    </row>
    <row r="55" spans="1:15" ht="22.5">
      <c r="A55" s="64" t="s">
        <v>395</v>
      </c>
      <c r="B55" s="65" t="s">
        <v>396</v>
      </c>
      <c r="C55" s="63" t="s">
        <v>397</v>
      </c>
      <c r="D55" s="63" t="s">
        <v>348</v>
      </c>
      <c r="E55" s="63" t="s">
        <v>349</v>
      </c>
      <c r="F55" s="63" t="s">
        <v>350</v>
      </c>
      <c r="G55" s="63" t="s">
        <v>351</v>
      </c>
      <c r="H55" s="63" t="s">
        <v>348</v>
      </c>
      <c r="I55" s="63" t="s">
        <v>348</v>
      </c>
      <c r="J55" s="63" t="s">
        <v>352</v>
      </c>
      <c r="K55" s="63" t="s">
        <v>248</v>
      </c>
      <c r="L55" s="66">
        <f>L56+L57+L58+L59</f>
        <v>3905081.51</v>
      </c>
      <c r="M55" s="66">
        <v>3442660.83</v>
      </c>
      <c r="N55" s="66">
        <v>3442660.83</v>
      </c>
      <c r="O55" s="37"/>
    </row>
    <row r="56" spans="1:15" ht="22.5">
      <c r="A56" s="64" t="s">
        <v>398</v>
      </c>
      <c r="B56" s="65" t="s">
        <v>399</v>
      </c>
      <c r="C56" s="63" t="s">
        <v>397</v>
      </c>
      <c r="D56" s="63" t="s">
        <v>400</v>
      </c>
      <c r="E56" s="63" t="s">
        <v>362</v>
      </c>
      <c r="F56" s="63" t="s">
        <v>401</v>
      </c>
      <c r="G56" s="63" t="s">
        <v>10</v>
      </c>
      <c r="H56" s="63" t="s">
        <v>400</v>
      </c>
      <c r="I56" s="63" t="s">
        <v>348</v>
      </c>
      <c r="J56" s="63" t="s">
        <v>352</v>
      </c>
      <c r="K56" s="63" t="s">
        <v>248</v>
      </c>
      <c r="L56" s="66">
        <v>60631.95</v>
      </c>
      <c r="M56" s="66">
        <v>60631.95</v>
      </c>
      <c r="N56" s="66">
        <v>60631.95</v>
      </c>
      <c r="O56" s="37"/>
    </row>
    <row r="57" spans="1:15" ht="22.5">
      <c r="A57" s="64" t="s">
        <v>398</v>
      </c>
      <c r="B57" s="65" t="s">
        <v>399</v>
      </c>
      <c r="C57" s="63" t="s">
        <v>397</v>
      </c>
      <c r="D57" s="63" t="s">
        <v>400</v>
      </c>
      <c r="E57" s="63" t="s">
        <v>360</v>
      </c>
      <c r="F57" s="63" t="s">
        <v>402</v>
      </c>
      <c r="G57" s="63" t="s">
        <v>10</v>
      </c>
      <c r="H57" s="63" t="s">
        <v>400</v>
      </c>
      <c r="I57" s="63" t="s">
        <v>348</v>
      </c>
      <c r="J57" s="63" t="s">
        <v>352</v>
      </c>
      <c r="K57" s="63" t="s">
        <v>248</v>
      </c>
      <c r="L57" s="66">
        <v>206115</v>
      </c>
      <c r="M57" s="66"/>
      <c r="N57" s="66"/>
      <c r="O57" s="37"/>
    </row>
    <row r="58" spans="1:15" ht="22.5">
      <c r="A58" s="64" t="s">
        <v>398</v>
      </c>
      <c r="B58" s="65" t="s">
        <v>399</v>
      </c>
      <c r="C58" s="63" t="s">
        <v>397</v>
      </c>
      <c r="D58" s="63" t="s">
        <v>400</v>
      </c>
      <c r="E58" s="63" t="s">
        <v>364</v>
      </c>
      <c r="F58" s="63" t="s">
        <v>402</v>
      </c>
      <c r="G58" s="63" t="s">
        <v>10</v>
      </c>
      <c r="H58" s="63" t="s">
        <v>400</v>
      </c>
      <c r="I58" s="63" t="s">
        <v>348</v>
      </c>
      <c r="J58" s="63" t="s">
        <v>352</v>
      </c>
      <c r="K58" s="63" t="s">
        <v>248</v>
      </c>
      <c r="L58" s="66">
        <f>2540464.82+192055.3</f>
        <v>2732520.1199999996</v>
      </c>
      <c r="M58" s="66">
        <v>2540464.82</v>
      </c>
      <c r="N58" s="66">
        <v>2540464.82</v>
      </c>
      <c r="O58" s="37"/>
    </row>
    <row r="59" spans="1:15" ht="22.5">
      <c r="A59" s="64" t="s">
        <v>398</v>
      </c>
      <c r="B59" s="65" t="s">
        <v>399</v>
      </c>
      <c r="C59" s="63" t="s">
        <v>397</v>
      </c>
      <c r="D59" s="63" t="s">
        <v>400</v>
      </c>
      <c r="E59" s="63" t="s">
        <v>365</v>
      </c>
      <c r="F59" s="63" t="s">
        <v>402</v>
      </c>
      <c r="G59" s="63" t="s">
        <v>10</v>
      </c>
      <c r="H59" s="63" t="s">
        <v>400</v>
      </c>
      <c r="I59" s="63" t="s">
        <v>348</v>
      </c>
      <c r="J59" s="63" t="s">
        <v>352</v>
      </c>
      <c r="K59" s="63" t="s">
        <v>248</v>
      </c>
      <c r="L59" s="66">
        <f>841564.06+64250.38</f>
        <v>905814.4400000001</v>
      </c>
      <c r="M59" s="66">
        <v>841564.06</v>
      </c>
      <c r="N59" s="66">
        <v>841564.06</v>
      </c>
      <c r="O59" s="37"/>
    </row>
    <row r="60" spans="1:15" ht="22.5">
      <c r="A60" s="64" t="s">
        <v>403</v>
      </c>
      <c r="B60" s="65" t="s">
        <v>404</v>
      </c>
      <c r="C60" s="63" t="s">
        <v>348</v>
      </c>
      <c r="D60" s="63" t="s">
        <v>348</v>
      </c>
      <c r="E60" s="63" t="s">
        <v>349</v>
      </c>
      <c r="F60" s="63" t="s">
        <v>350</v>
      </c>
      <c r="G60" s="63" t="s">
        <v>351</v>
      </c>
      <c r="H60" s="63" t="s">
        <v>348</v>
      </c>
      <c r="I60" s="63" t="s">
        <v>348</v>
      </c>
      <c r="J60" s="63" t="s">
        <v>352</v>
      </c>
      <c r="K60" s="63" t="s">
        <v>248</v>
      </c>
      <c r="L60" s="66">
        <v>3399576.2</v>
      </c>
      <c r="M60" s="66">
        <v>3315600</v>
      </c>
      <c r="N60" s="66">
        <v>2606200</v>
      </c>
      <c r="O60" s="37"/>
    </row>
    <row r="61" spans="1:15" ht="22.5">
      <c r="A61" s="64" t="s">
        <v>405</v>
      </c>
      <c r="B61" s="65" t="s">
        <v>406</v>
      </c>
      <c r="C61" s="63" t="s">
        <v>407</v>
      </c>
      <c r="D61" s="63" t="s">
        <v>348</v>
      </c>
      <c r="E61" s="63" t="s">
        <v>349</v>
      </c>
      <c r="F61" s="63" t="s">
        <v>350</v>
      </c>
      <c r="G61" s="63" t="s">
        <v>351</v>
      </c>
      <c r="H61" s="63" t="s">
        <v>348</v>
      </c>
      <c r="I61" s="63" t="s">
        <v>348</v>
      </c>
      <c r="J61" s="63" t="s">
        <v>352</v>
      </c>
      <c r="K61" s="63" t="s">
        <v>248</v>
      </c>
      <c r="L61" s="66">
        <f>L62+L63+L64+L65+L67+L68+L69+L70+L71+L72+L73</f>
        <v>3399576.2</v>
      </c>
      <c r="M61" s="66">
        <v>3315600</v>
      </c>
      <c r="N61" s="66">
        <v>2606200</v>
      </c>
      <c r="O61" s="37"/>
    </row>
    <row r="62" spans="1:15" ht="22.5">
      <c r="A62" s="64" t="s">
        <v>408</v>
      </c>
      <c r="B62" s="65" t="s">
        <v>406</v>
      </c>
      <c r="C62" s="63" t="s">
        <v>407</v>
      </c>
      <c r="D62" s="63" t="s">
        <v>409</v>
      </c>
      <c r="E62" s="63" t="s">
        <v>374</v>
      </c>
      <c r="F62" s="63" t="s">
        <v>350</v>
      </c>
      <c r="G62" s="63" t="s">
        <v>11</v>
      </c>
      <c r="H62" s="63" t="s">
        <v>409</v>
      </c>
      <c r="I62" s="63" t="s">
        <v>348</v>
      </c>
      <c r="J62" s="63" t="s">
        <v>352</v>
      </c>
      <c r="K62" s="63" t="s">
        <v>248</v>
      </c>
      <c r="L62" s="66">
        <v>648000</v>
      </c>
      <c r="M62" s="66">
        <v>564000</v>
      </c>
      <c r="N62" s="66">
        <v>564000</v>
      </c>
      <c r="O62" s="37"/>
    </row>
    <row r="63" spans="1:15" ht="22.5">
      <c r="A63" s="64" t="s">
        <v>410</v>
      </c>
      <c r="B63" s="65" t="s">
        <v>406</v>
      </c>
      <c r="C63" s="63" t="s">
        <v>407</v>
      </c>
      <c r="D63" s="63" t="s">
        <v>411</v>
      </c>
      <c r="E63" s="63" t="s">
        <v>373</v>
      </c>
      <c r="F63" s="63" t="s">
        <v>350</v>
      </c>
      <c r="G63" s="63" t="s">
        <v>11</v>
      </c>
      <c r="H63" s="63" t="s">
        <v>411</v>
      </c>
      <c r="I63" s="63" t="s">
        <v>348</v>
      </c>
      <c r="J63" s="63" t="s">
        <v>352</v>
      </c>
      <c r="K63" s="63" t="s">
        <v>248</v>
      </c>
      <c r="L63" s="66">
        <v>709400</v>
      </c>
      <c r="M63" s="66">
        <v>709400</v>
      </c>
      <c r="N63" s="66"/>
      <c r="O63" s="37"/>
    </row>
    <row r="64" spans="1:15" ht="22.5">
      <c r="A64" s="64" t="s">
        <v>412</v>
      </c>
      <c r="B64" s="65" t="s">
        <v>406</v>
      </c>
      <c r="C64" s="63" t="s">
        <v>407</v>
      </c>
      <c r="D64" s="63" t="s">
        <v>413</v>
      </c>
      <c r="E64" s="63" t="s">
        <v>362</v>
      </c>
      <c r="F64" s="63" t="s">
        <v>414</v>
      </c>
      <c r="G64" s="63" t="s">
        <v>10</v>
      </c>
      <c r="H64" s="63" t="s">
        <v>413</v>
      </c>
      <c r="I64" s="63" t="s">
        <v>348</v>
      </c>
      <c r="J64" s="63" t="s">
        <v>352</v>
      </c>
      <c r="K64" s="63" t="s">
        <v>248</v>
      </c>
      <c r="L64" s="66">
        <v>18000</v>
      </c>
      <c r="M64" s="66">
        <v>18000</v>
      </c>
      <c r="N64" s="66">
        <v>18000</v>
      </c>
      <c r="O64" s="37"/>
    </row>
    <row r="65" spans="1:15" ht="22.5">
      <c r="A65" s="64" t="s">
        <v>415</v>
      </c>
      <c r="B65" s="65" t="s">
        <v>406</v>
      </c>
      <c r="C65" s="63" t="s">
        <v>407</v>
      </c>
      <c r="D65" s="63" t="s">
        <v>416</v>
      </c>
      <c r="E65" s="63" t="s">
        <v>362</v>
      </c>
      <c r="F65" s="63" t="s">
        <v>417</v>
      </c>
      <c r="G65" s="63" t="s">
        <v>10</v>
      </c>
      <c r="H65" s="63" t="s">
        <v>416</v>
      </c>
      <c r="I65" s="63" t="s">
        <v>348</v>
      </c>
      <c r="J65" s="63" t="s">
        <v>352</v>
      </c>
      <c r="K65" s="63" t="s">
        <v>248</v>
      </c>
      <c r="L65" s="66">
        <v>40000</v>
      </c>
      <c r="M65" s="66">
        <v>40000</v>
      </c>
      <c r="N65" s="66">
        <v>40000</v>
      </c>
      <c r="O65" s="37"/>
    </row>
    <row r="66" spans="1:15" ht="22.5">
      <c r="A66" s="64" t="s">
        <v>418</v>
      </c>
      <c r="B66" s="65" t="s">
        <v>406</v>
      </c>
      <c r="C66" s="63" t="s">
        <v>407</v>
      </c>
      <c r="D66" s="63" t="s">
        <v>419</v>
      </c>
      <c r="E66" s="63" t="s">
        <v>362</v>
      </c>
      <c r="F66" s="63" t="s">
        <v>420</v>
      </c>
      <c r="G66" s="63" t="s">
        <v>10</v>
      </c>
      <c r="H66" s="63" t="s">
        <v>419</v>
      </c>
      <c r="I66" s="63" t="s">
        <v>348</v>
      </c>
      <c r="J66" s="63" t="s">
        <v>352</v>
      </c>
      <c r="K66" s="63" t="s">
        <v>248</v>
      </c>
      <c r="L66" s="66"/>
      <c r="M66" s="66">
        <v>20000</v>
      </c>
      <c r="N66" s="66">
        <v>20000</v>
      </c>
      <c r="O66" s="37"/>
    </row>
    <row r="67" spans="1:15" ht="22.5">
      <c r="A67" s="64" t="s">
        <v>410</v>
      </c>
      <c r="B67" s="65" t="s">
        <v>406</v>
      </c>
      <c r="C67" s="63" t="s">
        <v>407</v>
      </c>
      <c r="D67" s="63" t="s">
        <v>411</v>
      </c>
      <c r="E67" s="63" t="s">
        <v>362</v>
      </c>
      <c r="F67" s="63" t="s">
        <v>421</v>
      </c>
      <c r="G67" s="63" t="s">
        <v>10</v>
      </c>
      <c r="H67" s="63" t="s">
        <v>411</v>
      </c>
      <c r="I67" s="63" t="s">
        <v>348</v>
      </c>
      <c r="J67" s="63" t="s">
        <v>352</v>
      </c>
      <c r="K67" s="63" t="s">
        <v>248</v>
      </c>
      <c r="L67" s="66">
        <v>610000</v>
      </c>
      <c r="M67" s="66">
        <v>610000</v>
      </c>
      <c r="N67" s="66">
        <v>610000</v>
      </c>
      <c r="O67" s="37"/>
    </row>
    <row r="68" spans="1:15" ht="22.5">
      <c r="A68" s="64" t="s">
        <v>422</v>
      </c>
      <c r="B68" s="65" t="s">
        <v>406</v>
      </c>
      <c r="C68" s="63" t="s">
        <v>407</v>
      </c>
      <c r="D68" s="63" t="s">
        <v>423</v>
      </c>
      <c r="E68" s="63" t="s">
        <v>362</v>
      </c>
      <c r="F68" s="63" t="s">
        <v>424</v>
      </c>
      <c r="G68" s="63" t="s">
        <v>10</v>
      </c>
      <c r="H68" s="63" t="s">
        <v>423</v>
      </c>
      <c r="I68" s="63" t="s">
        <v>348</v>
      </c>
      <c r="J68" s="63" t="s">
        <v>352</v>
      </c>
      <c r="K68" s="63" t="s">
        <v>248</v>
      </c>
      <c r="L68" s="66">
        <f>106975+20000</f>
        <v>126975</v>
      </c>
      <c r="M68" s="66">
        <v>100000</v>
      </c>
      <c r="N68" s="66">
        <v>100000</v>
      </c>
      <c r="O68" s="37"/>
    </row>
    <row r="69" spans="1:15" ht="22.5">
      <c r="A69" s="64" t="s">
        <v>425</v>
      </c>
      <c r="B69" s="65" t="s">
        <v>406</v>
      </c>
      <c r="C69" s="63" t="s">
        <v>407</v>
      </c>
      <c r="D69" s="63" t="s">
        <v>426</v>
      </c>
      <c r="E69" s="63" t="s">
        <v>362</v>
      </c>
      <c r="F69" s="63" t="s">
        <v>427</v>
      </c>
      <c r="G69" s="63" t="s">
        <v>10</v>
      </c>
      <c r="H69" s="63" t="s">
        <v>426</v>
      </c>
      <c r="I69" s="63" t="s">
        <v>348</v>
      </c>
      <c r="J69" s="63" t="s">
        <v>352</v>
      </c>
      <c r="K69" s="63" t="s">
        <v>248</v>
      </c>
      <c r="L69" s="66">
        <v>160000</v>
      </c>
      <c r="M69" s="66">
        <v>160000</v>
      </c>
      <c r="N69" s="66">
        <v>160000</v>
      </c>
      <c r="O69" s="37"/>
    </row>
    <row r="70" spans="1:15" ht="22.5">
      <c r="A70" s="64" t="s">
        <v>428</v>
      </c>
      <c r="B70" s="65" t="s">
        <v>406</v>
      </c>
      <c r="C70" s="63" t="s">
        <v>407</v>
      </c>
      <c r="D70" s="63" t="s">
        <v>429</v>
      </c>
      <c r="E70" s="63" t="s">
        <v>362</v>
      </c>
      <c r="F70" s="63" t="s">
        <v>430</v>
      </c>
      <c r="G70" s="63" t="s">
        <v>10</v>
      </c>
      <c r="H70" s="63" t="s">
        <v>429</v>
      </c>
      <c r="I70" s="63" t="s">
        <v>348</v>
      </c>
      <c r="J70" s="63" t="s">
        <v>352</v>
      </c>
      <c r="K70" s="63" t="s">
        <v>248</v>
      </c>
      <c r="L70" s="66">
        <v>18025</v>
      </c>
      <c r="M70" s="66">
        <v>25000</v>
      </c>
      <c r="N70" s="66">
        <v>25000</v>
      </c>
      <c r="O70" s="37"/>
    </row>
    <row r="71" spans="1:15" ht="22.5">
      <c r="A71" s="64" t="s">
        <v>412</v>
      </c>
      <c r="B71" s="65" t="s">
        <v>406</v>
      </c>
      <c r="C71" s="63" t="s">
        <v>407</v>
      </c>
      <c r="D71" s="63" t="s">
        <v>413</v>
      </c>
      <c r="E71" s="63" t="s">
        <v>364</v>
      </c>
      <c r="F71" s="63" t="s">
        <v>431</v>
      </c>
      <c r="G71" s="63" t="s">
        <v>10</v>
      </c>
      <c r="H71" s="63" t="s">
        <v>413</v>
      </c>
      <c r="I71" s="63" t="s">
        <v>348</v>
      </c>
      <c r="J71" s="63" t="s">
        <v>352</v>
      </c>
      <c r="K71" s="63" t="s">
        <v>248</v>
      </c>
      <c r="L71" s="66">
        <v>60000</v>
      </c>
      <c r="M71" s="66">
        <v>60000</v>
      </c>
      <c r="N71" s="66">
        <v>60000</v>
      </c>
      <c r="O71" s="37"/>
    </row>
    <row r="72" spans="1:15" ht="22.5">
      <c r="A72" s="64" t="s">
        <v>418</v>
      </c>
      <c r="B72" s="65" t="s">
        <v>406</v>
      </c>
      <c r="C72" s="63" t="s">
        <v>407</v>
      </c>
      <c r="D72" s="63" t="s">
        <v>419</v>
      </c>
      <c r="E72" s="63" t="s">
        <v>365</v>
      </c>
      <c r="F72" s="63" t="s">
        <v>432</v>
      </c>
      <c r="G72" s="63" t="s">
        <v>10</v>
      </c>
      <c r="H72" s="63" t="s">
        <v>419</v>
      </c>
      <c r="I72" s="63" t="s">
        <v>348</v>
      </c>
      <c r="J72" s="63" t="s">
        <v>352</v>
      </c>
      <c r="K72" s="63" t="s">
        <v>248</v>
      </c>
      <c r="L72" s="66">
        <v>772976.2</v>
      </c>
      <c r="M72" s="66">
        <v>773000</v>
      </c>
      <c r="N72" s="66">
        <v>773000</v>
      </c>
      <c r="O72" s="37"/>
    </row>
    <row r="73" spans="1:15" ht="22.5">
      <c r="A73" s="64" t="s">
        <v>422</v>
      </c>
      <c r="B73" s="65" t="s">
        <v>406</v>
      </c>
      <c r="C73" s="63" t="s">
        <v>407</v>
      </c>
      <c r="D73" s="63" t="s">
        <v>423</v>
      </c>
      <c r="E73" s="63" t="s">
        <v>364</v>
      </c>
      <c r="F73" s="63" t="s">
        <v>433</v>
      </c>
      <c r="G73" s="63" t="s">
        <v>10</v>
      </c>
      <c r="H73" s="63" t="s">
        <v>423</v>
      </c>
      <c r="I73" s="63" t="s">
        <v>348</v>
      </c>
      <c r="J73" s="63" t="s">
        <v>352</v>
      </c>
      <c r="K73" s="63" t="s">
        <v>248</v>
      </c>
      <c r="L73" s="66">
        <v>236200</v>
      </c>
      <c r="M73" s="66">
        <v>236200</v>
      </c>
      <c r="N73" s="66">
        <v>236200</v>
      </c>
      <c r="O73" s="37"/>
    </row>
    <row r="74" spans="1:15" ht="22.5">
      <c r="A74" s="60" t="s">
        <v>434</v>
      </c>
      <c r="B74" s="61" t="s">
        <v>435</v>
      </c>
      <c r="C74" s="62" t="s">
        <v>436</v>
      </c>
      <c r="D74" s="63" t="s">
        <v>348</v>
      </c>
      <c r="E74" s="63" t="s">
        <v>349</v>
      </c>
      <c r="F74" s="63" t="s">
        <v>350</v>
      </c>
      <c r="G74" s="63" t="s">
        <v>351</v>
      </c>
      <c r="H74" s="63" t="s">
        <v>348</v>
      </c>
      <c r="I74" s="63" t="s">
        <v>436</v>
      </c>
      <c r="J74" s="63" t="s">
        <v>352</v>
      </c>
      <c r="K74" s="63" t="s">
        <v>248</v>
      </c>
      <c r="L74" s="36"/>
      <c r="M74" s="36"/>
      <c r="N74" s="36"/>
      <c r="O74" s="37"/>
    </row>
    <row r="75" spans="1:15" ht="22.5">
      <c r="A75" s="60" t="s">
        <v>379</v>
      </c>
      <c r="B75" s="61" t="s">
        <v>380</v>
      </c>
      <c r="C75" s="62" t="s">
        <v>348</v>
      </c>
      <c r="D75" s="63" t="s">
        <v>348</v>
      </c>
      <c r="E75" s="63" t="s">
        <v>349</v>
      </c>
      <c r="F75" s="63" t="s">
        <v>350</v>
      </c>
      <c r="G75" s="63" t="s">
        <v>351</v>
      </c>
      <c r="H75" s="63" t="s">
        <v>348</v>
      </c>
      <c r="I75" s="63" t="s">
        <v>348</v>
      </c>
      <c r="J75" s="63" t="s">
        <v>352</v>
      </c>
      <c r="K75" s="63" t="s">
        <v>248</v>
      </c>
      <c r="L75" s="36"/>
      <c r="M75" s="36"/>
      <c r="N75" s="36"/>
      <c r="O75" s="37"/>
    </row>
    <row r="77" spans="1:2" ht="12.75">
      <c r="A77" s="67"/>
      <c r="B77" s="67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27">
    <mergeCell ref="J24:J26"/>
    <mergeCell ref="K24:K26"/>
    <mergeCell ref="L24:O24"/>
    <mergeCell ref="O25:O26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N2:O2"/>
    <mergeCell ref="N3:O3"/>
    <mergeCell ref="N4:O4"/>
    <mergeCell ref="N5:O5"/>
    <mergeCell ref="N6:O6"/>
    <mergeCell ref="N7:O7"/>
    <mergeCell ref="N9:O9"/>
    <mergeCell ref="A11:N11"/>
    <mergeCell ref="A12:N12"/>
    <mergeCell ref="B19:L19"/>
    <mergeCell ref="B16:L16"/>
    <mergeCell ref="B14:D14"/>
    <mergeCell ref="O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3">
      <selection activeCell="GU21" sqref="GU21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309" t="s">
        <v>180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</row>
    <row r="3" s="4" customFormat="1" ht="10.5" customHeight="1"/>
    <row r="4" spans="1:138" s="8" customFormat="1" ht="73.5" customHeight="1">
      <c r="A4" s="324" t="s">
        <v>3</v>
      </c>
      <c r="B4" s="325"/>
      <c r="C4" s="325"/>
      <c r="D4" s="325"/>
      <c r="E4" s="325"/>
      <c r="F4" s="326"/>
      <c r="G4" s="325" t="s">
        <v>22</v>
      </c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6"/>
      <c r="Z4" s="324" t="s">
        <v>152</v>
      </c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6"/>
      <c r="AN4" s="324" t="s">
        <v>86</v>
      </c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6"/>
      <c r="BB4" s="324" t="s">
        <v>99</v>
      </c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4" t="s">
        <v>169</v>
      </c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6"/>
      <c r="CD4" s="330" t="s">
        <v>113</v>
      </c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2"/>
      <c r="CR4" s="330" t="s">
        <v>117</v>
      </c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20" t="s">
        <v>19</v>
      </c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2"/>
    </row>
    <row r="5" spans="1:138" s="8" customFormat="1" ht="27" customHeight="1">
      <c r="A5" s="327"/>
      <c r="B5" s="328"/>
      <c r="C5" s="328"/>
      <c r="D5" s="328"/>
      <c r="E5" s="328"/>
      <c r="F5" s="329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9"/>
      <c r="Z5" s="327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9"/>
      <c r="AN5" s="327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9"/>
      <c r="BB5" s="327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7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9"/>
      <c r="CD5" s="333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5"/>
      <c r="CR5" s="333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20" t="s">
        <v>2</v>
      </c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2"/>
      <c r="DV5" s="320" t="s">
        <v>34</v>
      </c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2"/>
    </row>
    <row r="6" spans="1:138" s="6" customFormat="1" ht="12.75">
      <c r="A6" s="244">
        <v>1</v>
      </c>
      <c r="B6" s="245"/>
      <c r="C6" s="245"/>
      <c r="D6" s="245"/>
      <c r="E6" s="245"/>
      <c r="F6" s="246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6"/>
      <c r="Z6" s="244">
        <v>3</v>
      </c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6"/>
      <c r="AN6" s="244">
        <v>4</v>
      </c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6"/>
      <c r="BB6" s="244">
        <v>5</v>
      </c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4">
        <v>6</v>
      </c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6"/>
      <c r="CD6" s="284">
        <v>7</v>
      </c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6"/>
      <c r="CR6" s="284">
        <v>8</v>
      </c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4">
        <v>9</v>
      </c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6"/>
      <c r="DV6" s="284">
        <v>10</v>
      </c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6"/>
    </row>
    <row r="7" spans="1:138" s="5" customFormat="1" ht="93" customHeight="1">
      <c r="A7" s="190" t="s">
        <v>7</v>
      </c>
      <c r="B7" s="191"/>
      <c r="C7" s="191"/>
      <c r="D7" s="191"/>
      <c r="E7" s="191"/>
      <c r="F7" s="192"/>
      <c r="G7" s="313" t="s">
        <v>214</v>
      </c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4"/>
      <c r="Z7" s="224">
        <v>226</v>
      </c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6"/>
      <c r="AN7" s="224" t="s">
        <v>1</v>
      </c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6"/>
      <c r="BB7" s="224" t="s">
        <v>1</v>
      </c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315">
        <v>60000</v>
      </c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9"/>
      <c r="CD7" s="316">
        <v>60000</v>
      </c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8"/>
      <c r="CR7" s="189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189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8"/>
      <c r="DV7" s="189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8"/>
    </row>
    <row r="8" spans="1:138" s="5" customFormat="1" ht="42" customHeight="1">
      <c r="A8" s="275" t="s">
        <v>23</v>
      </c>
      <c r="B8" s="276"/>
      <c r="C8" s="276"/>
      <c r="D8" s="276"/>
      <c r="E8" s="276"/>
      <c r="F8" s="277"/>
      <c r="G8" s="290" t="s">
        <v>215</v>
      </c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1"/>
      <c r="Z8" s="189">
        <v>226</v>
      </c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8"/>
      <c r="AN8" s="189">
        <v>1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8"/>
      <c r="BB8" s="311">
        <v>60000</v>
      </c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36">
        <f>AN8*BB8</f>
        <v>60000</v>
      </c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8"/>
      <c r="CD8" s="311">
        <v>60000</v>
      </c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23"/>
      <c r="CR8" s="189" t="s">
        <v>1</v>
      </c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9" t="s">
        <v>1</v>
      </c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8"/>
      <c r="DV8" s="189" t="s">
        <v>1</v>
      </c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8"/>
    </row>
    <row r="9" spans="1:138" s="5" customFormat="1" ht="12.75" customHeight="1" hidden="1">
      <c r="A9" s="275"/>
      <c r="B9" s="276"/>
      <c r="C9" s="276"/>
      <c r="D9" s="276"/>
      <c r="E9" s="276"/>
      <c r="F9" s="277"/>
      <c r="G9" s="296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  <c r="Z9" s="189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8"/>
      <c r="AN9" s="189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8"/>
      <c r="BB9" s="189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8"/>
      <c r="BP9" s="189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8"/>
      <c r="CD9" s="189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8"/>
      <c r="CR9" s="189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189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8"/>
      <c r="DV9" s="189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8"/>
    </row>
    <row r="10" spans="1:138" s="5" customFormat="1" ht="52.5" customHeight="1" hidden="1">
      <c r="A10" s="272" t="s">
        <v>8</v>
      </c>
      <c r="B10" s="273"/>
      <c r="C10" s="273"/>
      <c r="D10" s="273"/>
      <c r="E10" s="273"/>
      <c r="F10" s="274"/>
      <c r="G10" s="229" t="s">
        <v>88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30"/>
      <c r="Z10" s="224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6"/>
      <c r="AN10" s="224" t="s">
        <v>1</v>
      </c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6"/>
      <c r="BB10" s="224" t="s">
        <v>1</v>
      </c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189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8"/>
      <c r="CD10" s="189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8"/>
      <c r="CR10" s="189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9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8"/>
      <c r="DV10" s="189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8"/>
    </row>
    <row r="11" spans="1:138" s="5" customFormat="1" ht="13.5" customHeight="1" hidden="1">
      <c r="A11" s="272" t="s">
        <v>26</v>
      </c>
      <c r="B11" s="273"/>
      <c r="C11" s="273"/>
      <c r="D11" s="273"/>
      <c r="E11" s="273"/>
      <c r="F11" s="274"/>
      <c r="G11" s="229" t="s">
        <v>87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0"/>
      <c r="Z11" s="224" t="s">
        <v>1</v>
      </c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6"/>
      <c r="AN11" s="224" t="s">
        <v>1</v>
      </c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6"/>
      <c r="BB11" s="224" t="s">
        <v>1</v>
      </c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4" t="s">
        <v>1</v>
      </c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6"/>
      <c r="CD11" s="189" t="s">
        <v>1</v>
      </c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8"/>
      <c r="CR11" s="189" t="s">
        <v>1</v>
      </c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9" t="s">
        <v>1</v>
      </c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8"/>
      <c r="DV11" s="189" t="s">
        <v>1</v>
      </c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8"/>
    </row>
    <row r="12" spans="1:138" s="5" customFormat="1" ht="13.5" customHeight="1" hidden="1">
      <c r="A12" s="275"/>
      <c r="B12" s="276"/>
      <c r="C12" s="276"/>
      <c r="D12" s="276"/>
      <c r="E12" s="276"/>
      <c r="F12" s="277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1"/>
      <c r="Z12" s="189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8"/>
      <c r="AN12" s="189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8"/>
      <c r="BB12" s="189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9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8"/>
      <c r="CD12" s="189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8"/>
      <c r="CR12" s="189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189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8"/>
      <c r="DV12" s="189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8"/>
    </row>
    <row r="13" spans="1:138" s="5" customFormat="1" ht="66" customHeight="1">
      <c r="A13" s="272" t="s">
        <v>9</v>
      </c>
      <c r="B13" s="273"/>
      <c r="C13" s="273"/>
      <c r="D13" s="273"/>
      <c r="E13" s="273"/>
      <c r="F13" s="274"/>
      <c r="G13" s="313" t="s">
        <v>89</v>
      </c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4"/>
      <c r="Z13" s="224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6"/>
      <c r="AN13" s="224" t="s">
        <v>1</v>
      </c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6"/>
      <c r="BB13" s="224" t="s">
        <v>1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316">
        <f>BP14+BP15</f>
        <v>284300</v>
      </c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8"/>
      <c r="CD13" s="316">
        <f>CD14+CD15</f>
        <v>284300</v>
      </c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8"/>
      <c r="CR13" s="189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189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8"/>
      <c r="DV13" s="189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8"/>
    </row>
    <row r="14" spans="1:138" s="5" customFormat="1" ht="52.5" customHeight="1">
      <c r="A14" s="272" t="s">
        <v>12</v>
      </c>
      <c r="B14" s="273"/>
      <c r="C14" s="273"/>
      <c r="D14" s="273"/>
      <c r="E14" s="273"/>
      <c r="F14" s="274"/>
      <c r="G14" s="229" t="s">
        <v>90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  <c r="Z14" s="189">
        <v>226</v>
      </c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8"/>
      <c r="AN14" s="189">
        <v>4</v>
      </c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8"/>
      <c r="BB14" s="189">
        <v>59075</v>
      </c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9">
        <f>AN14*BB14</f>
        <v>236300</v>
      </c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8"/>
      <c r="CD14" s="189">
        <v>236300</v>
      </c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8"/>
      <c r="CR14" s="189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89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8"/>
      <c r="DV14" s="189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8"/>
    </row>
    <row r="15" spans="1:138" s="5" customFormat="1" ht="45" customHeight="1">
      <c r="A15" s="275" t="s">
        <v>207</v>
      </c>
      <c r="B15" s="276"/>
      <c r="C15" s="276"/>
      <c r="D15" s="276"/>
      <c r="E15" s="276"/>
      <c r="F15" s="277"/>
      <c r="G15" s="290" t="s">
        <v>208</v>
      </c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1"/>
      <c r="Z15" s="189">
        <v>226</v>
      </c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9">
        <v>3</v>
      </c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8"/>
      <c r="BB15" s="189">
        <v>16000</v>
      </c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9">
        <f>AN15*BB15</f>
        <v>48000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8"/>
      <c r="CD15" s="189">
        <v>48000</v>
      </c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8"/>
      <c r="CR15" s="189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189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8"/>
      <c r="DV15" s="189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8"/>
    </row>
    <row r="16" spans="1:138" s="5" customFormat="1" ht="45" customHeight="1">
      <c r="A16" s="301" t="s">
        <v>10</v>
      </c>
      <c r="B16" s="302"/>
      <c r="C16" s="302"/>
      <c r="D16" s="302"/>
      <c r="E16" s="302"/>
      <c r="F16" s="303"/>
      <c r="G16" s="304" t="s">
        <v>209</v>
      </c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5"/>
      <c r="Z16" s="297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9"/>
      <c r="AN16" s="306" t="s">
        <v>1</v>
      </c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8"/>
      <c r="BB16" s="306" t="s">
        <v>1</v>
      </c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297">
        <f>BP17+BP18+BP19+BP20</f>
        <v>975100</v>
      </c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9"/>
      <c r="CD16" s="297">
        <f>CD17+CD18+CD19+CD20</f>
        <v>265700</v>
      </c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9"/>
      <c r="CR16" s="297">
        <f>CR20</f>
        <v>709400</v>
      </c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189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8"/>
      <c r="DV16" s="189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8"/>
    </row>
    <row r="17" spans="1:138" s="5" customFormat="1" ht="45" customHeight="1">
      <c r="A17" s="275" t="s">
        <v>37</v>
      </c>
      <c r="B17" s="276"/>
      <c r="C17" s="276"/>
      <c r="D17" s="276"/>
      <c r="E17" s="276"/>
      <c r="F17" s="277"/>
      <c r="G17" s="290" t="s">
        <v>208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  <c r="Z17" s="189">
        <v>226</v>
      </c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8"/>
      <c r="AN17" s="189">
        <v>3</v>
      </c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8"/>
      <c r="BB17" s="189">
        <v>15200</v>
      </c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9">
        <f>AN17*BB17</f>
        <v>45600</v>
      </c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8"/>
      <c r="CD17" s="189">
        <v>45600</v>
      </c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8"/>
      <c r="CR17" s="189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189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8"/>
      <c r="DV17" s="189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8"/>
    </row>
    <row r="18" spans="1:138" s="5" customFormat="1" ht="45" customHeight="1">
      <c r="A18" s="275" t="s">
        <v>118</v>
      </c>
      <c r="B18" s="276"/>
      <c r="C18" s="276"/>
      <c r="D18" s="276"/>
      <c r="E18" s="276"/>
      <c r="F18" s="277"/>
      <c r="G18" s="296" t="s">
        <v>212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  <c r="Z18" s="189">
        <v>226</v>
      </c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8"/>
      <c r="AN18" s="189">
        <v>1</v>
      </c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8"/>
      <c r="BB18" s="189">
        <v>118100</v>
      </c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9">
        <f>AN18*BB18</f>
        <v>118100</v>
      </c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8"/>
      <c r="CD18" s="189">
        <v>118100</v>
      </c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8"/>
      <c r="CR18" s="189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189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8"/>
      <c r="DV18" s="189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8"/>
    </row>
    <row r="19" spans="1:138" s="5" customFormat="1" ht="165.75" customHeight="1">
      <c r="A19" s="275" t="s">
        <v>210</v>
      </c>
      <c r="B19" s="276"/>
      <c r="C19" s="276"/>
      <c r="D19" s="276"/>
      <c r="E19" s="276"/>
      <c r="F19" s="277"/>
      <c r="G19" s="290" t="s">
        <v>216</v>
      </c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1"/>
      <c r="Z19" s="189">
        <v>226</v>
      </c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8"/>
      <c r="AN19" s="189">
        <v>6</v>
      </c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8"/>
      <c r="BB19" s="189">
        <v>17000</v>
      </c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9">
        <f>AN19*BB19</f>
        <v>102000</v>
      </c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8"/>
      <c r="CD19" s="189">
        <v>102000</v>
      </c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8"/>
      <c r="CR19" s="189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189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8"/>
      <c r="DV19" s="189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8"/>
    </row>
    <row r="20" spans="1:138" s="5" customFormat="1" ht="79.5" customHeight="1">
      <c r="A20" s="275" t="s">
        <v>211</v>
      </c>
      <c r="B20" s="276"/>
      <c r="C20" s="276"/>
      <c r="D20" s="276"/>
      <c r="E20" s="276"/>
      <c r="F20" s="277"/>
      <c r="G20" s="290" t="s">
        <v>213</v>
      </c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1"/>
      <c r="Z20" s="189">
        <v>226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8"/>
      <c r="AN20" s="189">
        <v>2</v>
      </c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8"/>
      <c r="BB20" s="189">
        <v>354700</v>
      </c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9">
        <f>AN20*BB20</f>
        <v>709400</v>
      </c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8"/>
      <c r="CD20" s="189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8"/>
      <c r="CR20" s="189">
        <v>709400</v>
      </c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189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8"/>
      <c r="DV20" s="189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8"/>
    </row>
    <row r="21" spans="1:138" s="5" customFormat="1" ht="13.5" customHeight="1">
      <c r="A21" s="275"/>
      <c r="B21" s="276"/>
      <c r="C21" s="276"/>
      <c r="D21" s="276"/>
      <c r="E21" s="276"/>
      <c r="F21" s="277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1"/>
      <c r="Z21" s="189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  <c r="AN21" s="189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8"/>
      <c r="BB21" s="189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9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8"/>
      <c r="CD21" s="189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89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9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8"/>
      <c r="DV21" s="189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8"/>
    </row>
    <row r="22" spans="1:138" s="5" customFormat="1" ht="13.5" customHeight="1">
      <c r="A22" s="267" t="s">
        <v>18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9"/>
      <c r="BP22" s="319">
        <f>BP16+BP13+BP7</f>
        <v>1319400</v>
      </c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9"/>
      <c r="CD22" s="319">
        <f>CD16+CD13+CD7</f>
        <v>610000</v>
      </c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9"/>
      <c r="CR22" s="316">
        <f>CR20</f>
        <v>709400</v>
      </c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189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8"/>
      <c r="DV22" s="189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8"/>
    </row>
    <row r="23" ht="19.5" customHeight="1"/>
  </sheetData>
  <sheetProtection/>
  <mergeCells count="178">
    <mergeCell ref="CR12:DH12"/>
    <mergeCell ref="A22:BO22"/>
    <mergeCell ref="Z11:AM11"/>
    <mergeCell ref="Z12:AM12"/>
    <mergeCell ref="Z13:AM13"/>
    <mergeCell ref="Z14:AM14"/>
    <mergeCell ref="Z15:AM15"/>
    <mergeCell ref="Z21:AM21"/>
    <mergeCell ref="BB14:BO14"/>
    <mergeCell ref="A14:F14"/>
    <mergeCell ref="CR4:DH5"/>
    <mergeCell ref="CR6:DH6"/>
    <mergeCell ref="CR7:DH7"/>
    <mergeCell ref="CR8:DH8"/>
    <mergeCell ref="CR9:DH9"/>
    <mergeCell ref="CR10:DH10"/>
    <mergeCell ref="A21:F21"/>
    <mergeCell ref="G21:Y21"/>
    <mergeCell ref="DV21:EH21"/>
    <mergeCell ref="CR14:DH14"/>
    <mergeCell ref="CR15:DH15"/>
    <mergeCell ref="BP21:CC21"/>
    <mergeCell ref="AN21:BA21"/>
    <mergeCell ref="G14:Y14"/>
    <mergeCell ref="AN14:BA14"/>
    <mergeCell ref="CR21:DH21"/>
    <mergeCell ref="A13:F13"/>
    <mergeCell ref="G13:Y13"/>
    <mergeCell ref="AN13:BA13"/>
    <mergeCell ref="BB13:BO13"/>
    <mergeCell ref="BP13:CC13"/>
    <mergeCell ref="Z6:AM6"/>
    <mergeCell ref="Z7:AM7"/>
    <mergeCell ref="Z8:AM8"/>
    <mergeCell ref="Z9:AM9"/>
    <mergeCell ref="A12:F12"/>
    <mergeCell ref="BB21:BO21"/>
    <mergeCell ref="DI21:DU21"/>
    <mergeCell ref="A4:F5"/>
    <mergeCell ref="DI5:DU5"/>
    <mergeCell ref="A15:F15"/>
    <mergeCell ref="G15:Y15"/>
    <mergeCell ref="AN15:BA15"/>
    <mergeCell ref="BB15:BO15"/>
    <mergeCell ref="BP8:CC8"/>
    <mergeCell ref="A6:F6"/>
    <mergeCell ref="A8:F8"/>
    <mergeCell ref="G8:Y8"/>
    <mergeCell ref="CD13:CQ13"/>
    <mergeCell ref="BP15:CC15"/>
    <mergeCell ref="CD15:CQ15"/>
    <mergeCell ref="CD9:CQ9"/>
    <mergeCell ref="A9:F9"/>
    <mergeCell ref="G9:Y9"/>
    <mergeCell ref="CD14:CQ14"/>
    <mergeCell ref="AN8:BA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DI9:DU9"/>
    <mergeCell ref="DV8:EH8"/>
    <mergeCell ref="DV10:EH10"/>
    <mergeCell ref="DI15:DU15"/>
    <mergeCell ref="DV15:EH15"/>
    <mergeCell ref="DI14:DU14"/>
    <mergeCell ref="CD21:CQ21"/>
    <mergeCell ref="CR13:DH13"/>
    <mergeCell ref="BP22:CC22"/>
    <mergeCell ref="CD22:CQ22"/>
    <mergeCell ref="DI22:DU22"/>
    <mergeCell ref="DV22:EH22"/>
    <mergeCell ref="DI13:DU13"/>
    <mergeCell ref="DV13:EH13"/>
    <mergeCell ref="BP14:CC14"/>
    <mergeCell ref="CR22:DH22"/>
    <mergeCell ref="A7:F7"/>
    <mergeCell ref="G7:Y7"/>
    <mergeCell ref="AN7:BA7"/>
    <mergeCell ref="BB7:BO7"/>
    <mergeCell ref="BP7:CC7"/>
    <mergeCell ref="CD7:CQ7"/>
    <mergeCell ref="BB8:BO8"/>
    <mergeCell ref="DV14:EH14"/>
    <mergeCell ref="BB9:BO9"/>
    <mergeCell ref="BP9:CC9"/>
    <mergeCell ref="A10:F10"/>
    <mergeCell ref="G10:Y10"/>
    <mergeCell ref="AN10:BA10"/>
    <mergeCell ref="BB10:BO10"/>
    <mergeCell ref="BP10:CC10"/>
    <mergeCell ref="AN9:BA9"/>
    <mergeCell ref="Z10:AM10"/>
    <mergeCell ref="CD10:CQ10"/>
    <mergeCell ref="BP12:CC12"/>
    <mergeCell ref="CD12:CQ12"/>
    <mergeCell ref="DV12:EH12"/>
    <mergeCell ref="BP11:CC11"/>
    <mergeCell ref="CD11:CQ11"/>
    <mergeCell ref="DI11:DU11"/>
    <mergeCell ref="DV11:EH11"/>
    <mergeCell ref="CR11:DH11"/>
    <mergeCell ref="A2:EH2"/>
    <mergeCell ref="G12:Y12"/>
    <mergeCell ref="AN12:BA12"/>
    <mergeCell ref="BB12:BO12"/>
    <mergeCell ref="DI12:DU12"/>
    <mergeCell ref="DI10:DU10"/>
    <mergeCell ref="A11:F11"/>
    <mergeCell ref="G11:Y11"/>
    <mergeCell ref="AN11:BA11"/>
    <mergeCell ref="BB11:BO11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  <mergeCell ref="BP20:CC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7"/>
  <sheetViews>
    <sheetView view="pageBreakPreview" zoomScaleSheetLayoutView="100" zoomScalePageLayoutView="0" workbookViewId="0" topLeftCell="A3">
      <selection activeCell="A3" sqref="A1:IV16384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91</v>
      </c>
    </row>
    <row r="2" s="4" customFormat="1" ht="12.75" customHeight="1"/>
    <row r="3" spans="1:138" s="3" customFormat="1" ht="73.5" customHeight="1">
      <c r="A3" s="324" t="s">
        <v>3</v>
      </c>
      <c r="B3" s="325"/>
      <c r="C3" s="325"/>
      <c r="D3" s="325"/>
      <c r="E3" s="325"/>
      <c r="F3" s="326"/>
      <c r="G3" s="325" t="s">
        <v>22</v>
      </c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6"/>
      <c r="Z3" s="324" t="s">
        <v>152</v>
      </c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6"/>
      <c r="AN3" s="324" t="s">
        <v>86</v>
      </c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6"/>
      <c r="BB3" s="324" t="s">
        <v>99</v>
      </c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6"/>
      <c r="BP3" s="324" t="s">
        <v>169</v>
      </c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6"/>
      <c r="CD3" s="330" t="s">
        <v>113</v>
      </c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2"/>
      <c r="CR3" s="330" t="s">
        <v>117</v>
      </c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20" t="s">
        <v>19</v>
      </c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2"/>
    </row>
    <row r="4" spans="1:138" s="3" customFormat="1" ht="33" customHeight="1">
      <c r="A4" s="327"/>
      <c r="B4" s="328"/>
      <c r="C4" s="328"/>
      <c r="D4" s="328"/>
      <c r="E4" s="328"/>
      <c r="F4" s="329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9"/>
      <c r="Z4" s="327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9"/>
      <c r="AN4" s="327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9"/>
      <c r="BB4" s="327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9"/>
      <c r="BP4" s="327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9"/>
      <c r="CD4" s="333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5"/>
      <c r="CR4" s="333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20" t="s">
        <v>2</v>
      </c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 t="s">
        <v>34</v>
      </c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2"/>
    </row>
    <row r="5" spans="1:138" s="6" customFormat="1" ht="12.75">
      <c r="A5" s="244">
        <v>1</v>
      </c>
      <c r="B5" s="245"/>
      <c r="C5" s="245"/>
      <c r="D5" s="245"/>
      <c r="E5" s="245"/>
      <c r="F5" s="246"/>
      <c r="G5" s="342">
        <v>2</v>
      </c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3"/>
      <c r="Z5" s="339">
        <v>3</v>
      </c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1"/>
      <c r="AN5" s="344">
        <v>4</v>
      </c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3"/>
      <c r="BB5" s="344">
        <v>5</v>
      </c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3"/>
      <c r="BP5" s="344">
        <v>6</v>
      </c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3"/>
      <c r="CD5" s="345">
        <v>7</v>
      </c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7"/>
      <c r="CR5" s="345">
        <v>8</v>
      </c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7"/>
      <c r="DI5" s="345">
        <v>9</v>
      </c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7"/>
      <c r="DV5" s="345">
        <v>10</v>
      </c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7"/>
    </row>
    <row r="6" spans="1:138" s="5" customFormat="1" ht="26.25" customHeight="1">
      <c r="A6" s="190" t="s">
        <v>7</v>
      </c>
      <c r="B6" s="191"/>
      <c r="C6" s="191"/>
      <c r="D6" s="191"/>
      <c r="E6" s="191"/>
      <c r="F6" s="192"/>
      <c r="G6" s="229" t="s">
        <v>93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348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1"/>
      <c r="AN6" s="344" t="s">
        <v>1</v>
      </c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3"/>
      <c r="BB6" s="344" t="s">
        <v>1</v>
      </c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3"/>
      <c r="BP6" s="344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3"/>
      <c r="CD6" s="189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8"/>
      <c r="CR6" s="189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8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</row>
    <row r="7" spans="1:138" s="5" customFormat="1" ht="26.25" customHeight="1">
      <c r="A7" s="337" t="s">
        <v>23</v>
      </c>
      <c r="B7" s="154"/>
      <c r="C7" s="154"/>
      <c r="D7" s="154"/>
      <c r="E7" s="154"/>
      <c r="F7" s="171"/>
      <c r="G7" s="229" t="s">
        <v>94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349" t="s">
        <v>1</v>
      </c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71"/>
      <c r="AN7" s="224" t="s">
        <v>1</v>
      </c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 t="s">
        <v>1</v>
      </c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 t="s">
        <v>1</v>
      </c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189" t="s">
        <v>1</v>
      </c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 t="s">
        <v>1</v>
      </c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8"/>
      <c r="DI7" s="189" t="s">
        <v>1</v>
      </c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8"/>
      <c r="DV7" s="189" t="s">
        <v>1</v>
      </c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8"/>
    </row>
    <row r="8" spans="1:138" s="5" customFormat="1" ht="26.25" customHeight="1">
      <c r="A8" s="337" t="s">
        <v>24</v>
      </c>
      <c r="B8" s="154"/>
      <c r="C8" s="154"/>
      <c r="D8" s="154"/>
      <c r="E8" s="154"/>
      <c r="F8" s="171"/>
      <c r="G8" s="338" t="s">
        <v>195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5"/>
      <c r="Z8" s="339">
        <v>310</v>
      </c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1"/>
      <c r="AN8" s="224">
        <v>1</v>
      </c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>
        <v>236200</v>
      </c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>
        <v>236200</v>
      </c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189">
        <v>236200</v>
      </c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8"/>
      <c r="DI8" s="189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8"/>
      <c r="DV8" s="189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8"/>
    </row>
    <row r="9" spans="1:138" s="5" customFormat="1" ht="26.25" customHeight="1">
      <c r="A9" s="337" t="s">
        <v>25</v>
      </c>
      <c r="B9" s="154"/>
      <c r="C9" s="154"/>
      <c r="D9" s="154"/>
      <c r="E9" s="154"/>
      <c r="F9" s="171"/>
      <c r="G9" s="338" t="s">
        <v>196</v>
      </c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5"/>
      <c r="Z9" s="339">
        <v>310</v>
      </c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1"/>
      <c r="AN9" s="224">
        <v>1</v>
      </c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>
        <f>100000+6975+20000</f>
        <v>126975</v>
      </c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>
        <f>100000+6975+20000</f>
        <v>126975</v>
      </c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189">
        <f>100000+6975+20000</f>
        <v>126975</v>
      </c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8"/>
      <c r="DI9" s="189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8"/>
      <c r="DV9" s="189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8"/>
    </row>
    <row r="10" spans="1:138" s="5" customFormat="1" ht="39" customHeight="1" hidden="1">
      <c r="A10" s="190" t="s">
        <v>8</v>
      </c>
      <c r="B10" s="191"/>
      <c r="C10" s="191"/>
      <c r="D10" s="191"/>
      <c r="E10" s="191"/>
      <c r="F10" s="192"/>
      <c r="G10" s="229" t="s">
        <v>170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339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1"/>
      <c r="AN10" s="224" t="s">
        <v>1</v>
      </c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 t="s">
        <v>1</v>
      </c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8"/>
      <c r="DI10" s="189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8"/>
      <c r="DV10" s="189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8"/>
    </row>
    <row r="11" spans="1:138" s="5" customFormat="1" ht="26.25" customHeight="1" hidden="1">
      <c r="A11" s="337" t="s">
        <v>26</v>
      </c>
      <c r="B11" s="154"/>
      <c r="C11" s="154"/>
      <c r="D11" s="154"/>
      <c r="E11" s="154"/>
      <c r="F11" s="171"/>
      <c r="G11" s="229" t="s">
        <v>94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349" t="s">
        <v>1</v>
      </c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71"/>
      <c r="AN11" s="224" t="s">
        <v>1</v>
      </c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 t="s">
        <v>1</v>
      </c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 t="s">
        <v>1</v>
      </c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189" t="s">
        <v>1</v>
      </c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 t="s">
        <v>1</v>
      </c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8"/>
      <c r="DI11" s="189" t="s">
        <v>1</v>
      </c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8"/>
      <c r="DV11" s="189" t="s">
        <v>1</v>
      </c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8"/>
    </row>
    <row r="12" spans="1:138" s="5" customFormat="1" ht="26.25" customHeight="1" hidden="1">
      <c r="A12" s="337" t="s">
        <v>27</v>
      </c>
      <c r="B12" s="154"/>
      <c r="C12" s="154"/>
      <c r="D12" s="154"/>
      <c r="E12" s="154"/>
      <c r="F12" s="171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339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1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8"/>
      <c r="DI12" s="189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8"/>
      <c r="DV12" s="189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8"/>
    </row>
    <row r="13" spans="1:138" s="5" customFormat="1" ht="48" customHeight="1" hidden="1">
      <c r="A13" s="190" t="s">
        <v>9</v>
      </c>
      <c r="B13" s="191"/>
      <c r="C13" s="191"/>
      <c r="D13" s="191"/>
      <c r="E13" s="191"/>
      <c r="F13" s="192"/>
      <c r="G13" s="350" t="s">
        <v>171</v>
      </c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39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1"/>
      <c r="AN13" s="224" t="s">
        <v>1</v>
      </c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 t="s">
        <v>1</v>
      </c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8"/>
      <c r="DI13" s="189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8"/>
      <c r="DV13" s="189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8"/>
    </row>
    <row r="14" spans="1:138" s="5" customFormat="1" ht="24" customHeight="1" hidden="1">
      <c r="A14" s="337" t="s">
        <v>12</v>
      </c>
      <c r="B14" s="154"/>
      <c r="C14" s="154"/>
      <c r="D14" s="154"/>
      <c r="E14" s="154"/>
      <c r="F14" s="171"/>
      <c r="G14" s="229" t="s">
        <v>94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349" t="s">
        <v>1</v>
      </c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71"/>
      <c r="AN14" s="224" t="s">
        <v>1</v>
      </c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 t="s">
        <v>1</v>
      </c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 t="s">
        <v>1</v>
      </c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189" t="s">
        <v>1</v>
      </c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 t="s">
        <v>1</v>
      </c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8"/>
      <c r="DI14" s="189" t="s">
        <v>1</v>
      </c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8"/>
      <c r="DV14" s="189" t="s">
        <v>1</v>
      </c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8"/>
    </row>
    <row r="15" spans="1:138" s="5" customFormat="1" ht="24" customHeight="1" hidden="1">
      <c r="A15" s="337" t="s">
        <v>13</v>
      </c>
      <c r="B15" s="154"/>
      <c r="C15" s="154"/>
      <c r="D15" s="154"/>
      <c r="E15" s="154"/>
      <c r="F15" s="171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339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189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8"/>
      <c r="CR15" s="189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8"/>
      <c r="DI15" s="189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8"/>
      <c r="DV15" s="189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8"/>
    </row>
    <row r="16" spans="1:138" s="5" customFormat="1" ht="16.5" customHeight="1">
      <c r="A16" s="254" t="s">
        <v>18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5"/>
      <c r="BP16" s="351">
        <f>BP8+BP9</f>
        <v>363175</v>
      </c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71"/>
      <c r="CD16" s="189">
        <f>CD8+CD9</f>
        <v>363175</v>
      </c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8"/>
      <c r="CR16" s="189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8"/>
      <c r="DI16" s="189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8"/>
      <c r="DV16" s="189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8"/>
    </row>
    <row r="17" spans="7:138" ht="1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1">
      <selection activeCell="GN9" sqref="GN9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7:138" s="4" customFormat="1" ht="12.75" customHeight="1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</row>
    <row r="3" spans="1:138" s="3" customFormat="1" ht="86.25" customHeight="1">
      <c r="A3" s="258" t="s">
        <v>3</v>
      </c>
      <c r="B3" s="259"/>
      <c r="C3" s="259"/>
      <c r="D3" s="259"/>
      <c r="E3" s="259"/>
      <c r="F3" s="260"/>
      <c r="G3" s="363" t="s">
        <v>22</v>
      </c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  <c r="X3" s="362" t="s">
        <v>152</v>
      </c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5"/>
      <c r="AL3" s="363" t="s">
        <v>58</v>
      </c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5"/>
      <c r="AY3" s="362" t="s">
        <v>92</v>
      </c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4"/>
      <c r="BL3" s="362" t="s">
        <v>98</v>
      </c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4"/>
      <c r="BX3" s="362" t="s">
        <v>168</v>
      </c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4"/>
      <c r="CJ3" s="368" t="s">
        <v>116</v>
      </c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70"/>
      <c r="CX3" s="368" t="s">
        <v>117</v>
      </c>
      <c r="CY3" s="369"/>
      <c r="CZ3" s="369"/>
      <c r="DA3" s="369"/>
      <c r="DB3" s="369"/>
      <c r="DC3" s="369"/>
      <c r="DD3" s="369"/>
      <c r="DE3" s="369"/>
      <c r="DF3" s="369"/>
      <c r="DG3" s="369"/>
      <c r="DH3" s="369"/>
      <c r="DI3" s="374"/>
      <c r="DJ3" s="374"/>
      <c r="DK3" s="374"/>
      <c r="DL3" s="374"/>
      <c r="DM3" s="375"/>
      <c r="DN3" s="351" t="s">
        <v>19</v>
      </c>
      <c r="DO3" s="357"/>
      <c r="DP3" s="357"/>
      <c r="DQ3" s="357"/>
      <c r="DR3" s="357"/>
      <c r="DS3" s="357"/>
      <c r="DT3" s="357"/>
      <c r="DU3" s="357"/>
      <c r="DV3" s="357"/>
      <c r="DW3" s="357"/>
      <c r="DX3" s="357"/>
      <c r="DY3" s="357"/>
      <c r="DZ3" s="357"/>
      <c r="EA3" s="357"/>
      <c r="EB3" s="357"/>
      <c r="EC3" s="357"/>
      <c r="ED3" s="357"/>
      <c r="EE3" s="357"/>
      <c r="EF3" s="357"/>
      <c r="EG3" s="357"/>
      <c r="EH3" s="361"/>
    </row>
    <row r="4" spans="1:138" s="3" customFormat="1" ht="36" customHeight="1">
      <c r="A4" s="264"/>
      <c r="B4" s="265"/>
      <c r="C4" s="265"/>
      <c r="D4" s="265"/>
      <c r="E4" s="265"/>
      <c r="F4" s="2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7"/>
      <c r="X4" s="378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7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7"/>
      <c r="AY4" s="365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7"/>
      <c r="BL4" s="365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7"/>
      <c r="BX4" s="365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7"/>
      <c r="CJ4" s="371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3"/>
      <c r="CX4" s="371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6"/>
      <c r="DJ4" s="376"/>
      <c r="DK4" s="376"/>
      <c r="DL4" s="376"/>
      <c r="DM4" s="377"/>
      <c r="DN4" s="351" t="s">
        <v>2</v>
      </c>
      <c r="DO4" s="357"/>
      <c r="DP4" s="357"/>
      <c r="DQ4" s="357"/>
      <c r="DR4" s="357"/>
      <c r="DS4" s="357"/>
      <c r="DT4" s="357"/>
      <c r="DU4" s="357"/>
      <c r="DV4" s="357"/>
      <c r="DW4" s="357"/>
      <c r="DX4" s="361"/>
      <c r="DY4" s="351" t="s">
        <v>20</v>
      </c>
      <c r="DZ4" s="357"/>
      <c r="EA4" s="357"/>
      <c r="EB4" s="357"/>
      <c r="EC4" s="357"/>
      <c r="ED4" s="357"/>
      <c r="EE4" s="357"/>
      <c r="EF4" s="357"/>
      <c r="EG4" s="357"/>
      <c r="EH4" s="361"/>
    </row>
    <row r="5" spans="1:138" s="6" customFormat="1" ht="12.75">
      <c r="A5" s="244">
        <v>1</v>
      </c>
      <c r="B5" s="245"/>
      <c r="C5" s="245"/>
      <c r="D5" s="245"/>
      <c r="E5" s="245"/>
      <c r="F5" s="246"/>
      <c r="G5" s="342">
        <v>2</v>
      </c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3"/>
      <c r="X5" s="339">
        <v>3</v>
      </c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39">
        <v>4</v>
      </c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1"/>
      <c r="AY5" s="344">
        <v>5</v>
      </c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3"/>
      <c r="BL5" s="344">
        <v>6</v>
      </c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3"/>
      <c r="BX5" s="344">
        <v>7</v>
      </c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3"/>
      <c r="CJ5" s="345">
        <v>8</v>
      </c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7"/>
      <c r="CX5" s="345">
        <v>9</v>
      </c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59"/>
      <c r="DJ5" s="359"/>
      <c r="DK5" s="359"/>
      <c r="DL5" s="359"/>
      <c r="DM5" s="360"/>
      <c r="DN5" s="345">
        <v>10</v>
      </c>
      <c r="DO5" s="346"/>
      <c r="DP5" s="346"/>
      <c r="DQ5" s="346"/>
      <c r="DR5" s="346"/>
      <c r="DS5" s="346"/>
      <c r="DT5" s="346"/>
      <c r="DU5" s="346"/>
      <c r="DV5" s="346"/>
      <c r="DW5" s="346"/>
      <c r="DX5" s="347"/>
      <c r="DY5" s="345">
        <v>11</v>
      </c>
      <c r="DZ5" s="346"/>
      <c r="EA5" s="346"/>
      <c r="EB5" s="346"/>
      <c r="EC5" s="346"/>
      <c r="ED5" s="346"/>
      <c r="EE5" s="346"/>
      <c r="EF5" s="346"/>
      <c r="EG5" s="346"/>
      <c r="EH5" s="347"/>
    </row>
    <row r="6" spans="1:138" s="5" customFormat="1" ht="26.25" customHeight="1">
      <c r="A6" s="190" t="s">
        <v>7</v>
      </c>
      <c r="B6" s="191"/>
      <c r="C6" s="191"/>
      <c r="D6" s="191"/>
      <c r="E6" s="191"/>
      <c r="F6" s="192"/>
      <c r="G6" s="229" t="s">
        <v>96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30"/>
      <c r="X6" s="349" t="s">
        <v>1</v>
      </c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349" t="s">
        <v>1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71"/>
      <c r="AY6" s="224" t="s">
        <v>1</v>
      </c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 t="s">
        <v>1</v>
      </c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189" t="s">
        <v>1</v>
      </c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 t="s">
        <v>1</v>
      </c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8"/>
      <c r="CX6" s="351" t="s">
        <v>1</v>
      </c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154"/>
      <c r="DJ6" s="154"/>
      <c r="DK6" s="154"/>
      <c r="DL6" s="154"/>
      <c r="DM6" s="171"/>
      <c r="DN6" s="189" t="s">
        <v>1</v>
      </c>
      <c r="DO6" s="187"/>
      <c r="DP6" s="187"/>
      <c r="DQ6" s="187"/>
      <c r="DR6" s="187"/>
      <c r="DS6" s="187"/>
      <c r="DT6" s="187"/>
      <c r="DU6" s="187"/>
      <c r="DV6" s="187"/>
      <c r="DW6" s="187"/>
      <c r="DX6" s="188"/>
      <c r="DY6" s="189" t="s">
        <v>1</v>
      </c>
      <c r="DZ6" s="187"/>
      <c r="EA6" s="187"/>
      <c r="EB6" s="187"/>
      <c r="EC6" s="187"/>
      <c r="ED6" s="187"/>
      <c r="EE6" s="187"/>
      <c r="EF6" s="187"/>
      <c r="EG6" s="187"/>
      <c r="EH6" s="188"/>
    </row>
    <row r="7" spans="1:138" s="5" customFormat="1" ht="26.25" customHeight="1">
      <c r="A7" s="190" t="s">
        <v>23</v>
      </c>
      <c r="B7" s="191"/>
      <c r="C7" s="191"/>
      <c r="D7" s="191"/>
      <c r="E7" s="191"/>
      <c r="F7" s="192"/>
      <c r="G7" s="229" t="s">
        <v>97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349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349" t="s">
        <v>1</v>
      </c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71"/>
      <c r="AY7" s="224" t="s">
        <v>1</v>
      </c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 t="s">
        <v>1</v>
      </c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6"/>
      <c r="BX7" s="224">
        <f>BX8+BX9+BX10</f>
        <v>178025</v>
      </c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6"/>
      <c r="CJ7" s="189">
        <f>CJ8+CJ9+CJ10</f>
        <v>178025</v>
      </c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351"/>
      <c r="CY7" s="357"/>
      <c r="CZ7" s="357"/>
      <c r="DA7" s="357"/>
      <c r="DB7" s="357"/>
      <c r="DC7" s="357"/>
      <c r="DD7" s="357"/>
      <c r="DE7" s="357"/>
      <c r="DF7" s="357"/>
      <c r="DG7" s="357"/>
      <c r="DH7" s="357"/>
      <c r="DI7" s="154"/>
      <c r="DJ7" s="154"/>
      <c r="DK7" s="154"/>
      <c r="DL7" s="154"/>
      <c r="DM7" s="171"/>
      <c r="DN7" s="189"/>
      <c r="DO7" s="295"/>
      <c r="DP7" s="295"/>
      <c r="DQ7" s="295"/>
      <c r="DR7" s="295"/>
      <c r="DS7" s="295"/>
      <c r="DT7" s="295"/>
      <c r="DU7" s="295"/>
      <c r="DV7" s="295"/>
      <c r="DW7" s="295"/>
      <c r="DX7" s="358"/>
      <c r="DY7" s="189"/>
      <c r="DZ7" s="187"/>
      <c r="EA7" s="187"/>
      <c r="EB7" s="187"/>
      <c r="EC7" s="187"/>
      <c r="ED7" s="187"/>
      <c r="EE7" s="187"/>
      <c r="EF7" s="187"/>
      <c r="EG7" s="187"/>
      <c r="EH7" s="188"/>
    </row>
    <row r="8" spans="1:138" s="5" customFormat="1" ht="26.25" customHeight="1">
      <c r="A8" s="233"/>
      <c r="B8" s="154"/>
      <c r="C8" s="154"/>
      <c r="D8" s="154"/>
      <c r="E8" s="154"/>
      <c r="F8" s="171"/>
      <c r="G8" s="290" t="s">
        <v>191</v>
      </c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349">
        <v>346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349" t="s">
        <v>192</v>
      </c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3"/>
      <c r="AY8" s="189">
        <v>400</v>
      </c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351">
        <v>200</v>
      </c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71"/>
      <c r="BX8" s="351">
        <f>AY8*BL8</f>
        <v>80000</v>
      </c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71"/>
      <c r="CJ8" s="351">
        <v>80000</v>
      </c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71"/>
      <c r="CX8" s="351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71"/>
      <c r="DN8" s="351"/>
      <c r="DO8" s="154"/>
      <c r="DP8" s="154"/>
      <c r="DQ8" s="154"/>
      <c r="DR8" s="154"/>
      <c r="DS8" s="154"/>
      <c r="DT8" s="154"/>
      <c r="DU8" s="154"/>
      <c r="DV8" s="154"/>
      <c r="DW8" s="154"/>
      <c r="DX8" s="171"/>
      <c r="DY8" s="351"/>
      <c r="DZ8" s="154"/>
      <c r="EA8" s="154"/>
      <c r="EB8" s="154"/>
      <c r="EC8" s="154"/>
      <c r="ED8" s="154"/>
      <c r="EE8" s="154"/>
      <c r="EF8" s="154"/>
      <c r="EG8" s="154"/>
      <c r="EH8" s="171"/>
    </row>
    <row r="9" spans="1:138" s="5" customFormat="1" ht="26.25" customHeight="1">
      <c r="A9" s="233"/>
      <c r="B9" s="154"/>
      <c r="C9" s="154"/>
      <c r="D9" s="154"/>
      <c r="E9" s="154"/>
      <c r="F9" s="171"/>
      <c r="G9" s="290" t="s">
        <v>193</v>
      </c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349">
        <v>346</v>
      </c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349" t="s">
        <v>192</v>
      </c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3"/>
      <c r="AY9" s="189">
        <v>200</v>
      </c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351">
        <v>400</v>
      </c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71"/>
      <c r="BX9" s="351">
        <v>80000</v>
      </c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71"/>
      <c r="CJ9" s="351">
        <v>80000</v>
      </c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71"/>
      <c r="CX9" s="351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71"/>
      <c r="DN9" s="351"/>
      <c r="DO9" s="154"/>
      <c r="DP9" s="154"/>
      <c r="DQ9" s="154"/>
      <c r="DR9" s="154"/>
      <c r="DS9" s="154"/>
      <c r="DT9" s="154"/>
      <c r="DU9" s="154"/>
      <c r="DV9" s="154"/>
      <c r="DW9" s="154"/>
      <c r="DX9" s="171"/>
      <c r="DY9" s="351"/>
      <c r="DZ9" s="154"/>
      <c r="EA9" s="154"/>
      <c r="EB9" s="154"/>
      <c r="EC9" s="154"/>
      <c r="ED9" s="154"/>
      <c r="EE9" s="154"/>
      <c r="EF9" s="154"/>
      <c r="EG9" s="154"/>
      <c r="EH9" s="171"/>
    </row>
    <row r="10" spans="1:138" s="5" customFormat="1" ht="23.25" customHeight="1">
      <c r="A10" s="233"/>
      <c r="B10" s="154"/>
      <c r="C10" s="154"/>
      <c r="D10" s="154"/>
      <c r="E10" s="154"/>
      <c r="F10" s="171"/>
      <c r="G10" s="290" t="s">
        <v>194</v>
      </c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349">
        <v>346</v>
      </c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349" t="s">
        <v>192</v>
      </c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3"/>
      <c r="AY10" s="189">
        <v>70</v>
      </c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351">
        <v>257.5</v>
      </c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71"/>
      <c r="BX10" s="351">
        <f>AY10*BL10</f>
        <v>18025</v>
      </c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71"/>
      <c r="CJ10" s="351">
        <v>18025</v>
      </c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71"/>
      <c r="CX10" s="351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71"/>
      <c r="DN10" s="351"/>
      <c r="DO10" s="154"/>
      <c r="DP10" s="154"/>
      <c r="DQ10" s="154"/>
      <c r="DR10" s="154"/>
      <c r="DS10" s="154"/>
      <c r="DT10" s="154"/>
      <c r="DU10" s="154"/>
      <c r="DV10" s="154"/>
      <c r="DW10" s="154"/>
      <c r="DX10" s="171"/>
      <c r="DY10" s="351"/>
      <c r="DZ10" s="154"/>
      <c r="EA10" s="154"/>
      <c r="EB10" s="154"/>
      <c r="EC10" s="154"/>
      <c r="ED10" s="154"/>
      <c r="EE10" s="154"/>
      <c r="EF10" s="154"/>
      <c r="EG10" s="154"/>
      <c r="EH10" s="171"/>
    </row>
    <row r="11" spans="1:138" s="5" customFormat="1" ht="16.5" customHeight="1">
      <c r="A11" s="254" t="s">
        <v>18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354">
        <f>BX8+BX9+BX10</f>
        <v>178025</v>
      </c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6"/>
      <c r="CJ11" s="354">
        <f>CJ8+CJ9+CJ10</f>
        <v>178025</v>
      </c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6"/>
      <c r="CX11" s="351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71"/>
      <c r="DN11" s="189"/>
      <c r="DO11" s="187"/>
      <c r="DP11" s="187"/>
      <c r="DQ11" s="187"/>
      <c r="DR11" s="187"/>
      <c r="DS11" s="187"/>
      <c r="DT11" s="187"/>
      <c r="DU11" s="187"/>
      <c r="DV11" s="187"/>
      <c r="DW11" s="187"/>
      <c r="DX11" s="188"/>
      <c r="DY11" s="189"/>
      <c r="DZ11" s="187"/>
      <c r="EA11" s="187"/>
      <c r="EB11" s="187"/>
      <c r="EC11" s="187"/>
      <c r="ED11" s="187"/>
      <c r="EE11" s="187"/>
      <c r="EF11" s="187"/>
      <c r="EG11" s="187"/>
      <c r="EH11" s="188"/>
    </row>
  </sheetData>
  <sheetProtection/>
  <mergeCells count="84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10:BW10"/>
    <mergeCell ref="BL7:BW7"/>
    <mergeCell ref="BX7:CI7"/>
    <mergeCell ref="CJ7:CW7"/>
    <mergeCell ref="CX7:DM7"/>
    <mergeCell ref="DN7:DX7"/>
    <mergeCell ref="BX8:CI8"/>
    <mergeCell ref="CJ8:CW8"/>
    <mergeCell ref="CX8:DM8"/>
    <mergeCell ref="DN8:DX8"/>
    <mergeCell ref="A11:BW11"/>
    <mergeCell ref="BX11:CI11"/>
    <mergeCell ref="CJ11:CW11"/>
    <mergeCell ref="CX11:DM11"/>
    <mergeCell ref="DN11:DX11"/>
    <mergeCell ref="A10:F10"/>
    <mergeCell ref="G10:W10"/>
    <mergeCell ref="X10:AK10"/>
    <mergeCell ref="AL10:AX10"/>
    <mergeCell ref="AY10:BK10"/>
    <mergeCell ref="DY11:EH11"/>
    <mergeCell ref="BX10:CI10"/>
    <mergeCell ref="CJ10:CW10"/>
    <mergeCell ref="CX10:DM10"/>
    <mergeCell ref="DN10:DX10"/>
    <mergeCell ref="DY10:EH10"/>
    <mergeCell ref="CJ9:CW9"/>
    <mergeCell ref="CX9:DM9"/>
    <mergeCell ref="A8:F8"/>
    <mergeCell ref="G8:W8"/>
    <mergeCell ref="X8:AK8"/>
    <mergeCell ref="AL8:AX8"/>
    <mergeCell ref="AY8:BK8"/>
    <mergeCell ref="BL8:B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8"/>
  <sheetViews>
    <sheetView zoomScalePageLayoutView="0" workbookViewId="0" topLeftCell="A13">
      <selection activeCell="CY28" sqref="CY28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6" t="s">
        <v>221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</row>
    <row r="3" spans="1:106" ht="11.25" customHeight="1">
      <c r="A3" s="105" t="s">
        <v>3</v>
      </c>
      <c r="B3" s="105"/>
      <c r="C3" s="105"/>
      <c r="D3" s="105"/>
      <c r="E3" s="105"/>
      <c r="F3" s="105"/>
      <c r="G3" s="105"/>
      <c r="H3" s="106"/>
      <c r="I3" s="97" t="s">
        <v>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111"/>
      <c r="CN3" s="81" t="s">
        <v>222</v>
      </c>
      <c r="CO3" s="105"/>
      <c r="CP3" s="105"/>
      <c r="CQ3" s="105"/>
      <c r="CR3" s="105"/>
      <c r="CS3" s="105"/>
      <c r="CT3" s="105"/>
      <c r="CU3" s="106"/>
      <c r="CV3" s="81" t="s">
        <v>223</v>
      </c>
      <c r="CW3" s="81" t="s">
        <v>224</v>
      </c>
      <c r="CX3" s="81" t="s">
        <v>225</v>
      </c>
      <c r="CY3" s="91" t="s">
        <v>226</v>
      </c>
      <c r="CZ3" s="92"/>
      <c r="DA3" s="92"/>
      <c r="DB3" s="93"/>
    </row>
    <row r="4" spans="1:106" ht="11.25" customHeight="1">
      <c r="A4" s="107"/>
      <c r="B4" s="107"/>
      <c r="C4" s="107"/>
      <c r="D4" s="107"/>
      <c r="E4" s="107"/>
      <c r="F4" s="107"/>
      <c r="G4" s="107"/>
      <c r="H4" s="10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112"/>
      <c r="CN4" s="82"/>
      <c r="CO4" s="107"/>
      <c r="CP4" s="107"/>
      <c r="CQ4" s="107"/>
      <c r="CR4" s="107"/>
      <c r="CS4" s="107"/>
      <c r="CT4" s="107"/>
      <c r="CU4" s="108"/>
      <c r="CV4" s="82"/>
      <c r="CW4" s="82"/>
      <c r="CX4" s="82"/>
      <c r="CY4" s="25" t="s">
        <v>227</v>
      </c>
      <c r="CZ4" s="25" t="s">
        <v>228</v>
      </c>
      <c r="DA4" s="25" t="s">
        <v>229</v>
      </c>
      <c r="DB4" s="94" t="s">
        <v>230</v>
      </c>
    </row>
    <row r="5" spans="1:106" ht="39" customHeight="1">
      <c r="A5" s="109"/>
      <c r="B5" s="109"/>
      <c r="C5" s="109"/>
      <c r="D5" s="109"/>
      <c r="E5" s="109"/>
      <c r="F5" s="109"/>
      <c r="G5" s="109"/>
      <c r="H5" s="110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113"/>
      <c r="CN5" s="83"/>
      <c r="CO5" s="109"/>
      <c r="CP5" s="109"/>
      <c r="CQ5" s="109"/>
      <c r="CR5" s="109"/>
      <c r="CS5" s="109"/>
      <c r="CT5" s="109"/>
      <c r="CU5" s="110"/>
      <c r="CV5" s="83"/>
      <c r="CW5" s="83"/>
      <c r="CX5" s="83"/>
      <c r="CY5" s="26" t="s">
        <v>231</v>
      </c>
      <c r="CZ5" s="27" t="s">
        <v>232</v>
      </c>
      <c r="DA5" s="27" t="s">
        <v>233</v>
      </c>
      <c r="DB5" s="95"/>
    </row>
    <row r="6" spans="1:106" ht="13.5" customHeight="1" thickBot="1">
      <c r="A6" s="114" t="s">
        <v>7</v>
      </c>
      <c r="B6" s="114"/>
      <c r="C6" s="114"/>
      <c r="D6" s="114"/>
      <c r="E6" s="114"/>
      <c r="F6" s="114"/>
      <c r="G6" s="114"/>
      <c r="H6" s="115"/>
      <c r="I6" s="114" t="s">
        <v>8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5"/>
      <c r="CN6" s="116" t="s">
        <v>9</v>
      </c>
      <c r="CO6" s="117"/>
      <c r="CP6" s="117"/>
      <c r="CQ6" s="117"/>
      <c r="CR6" s="117"/>
      <c r="CS6" s="117"/>
      <c r="CT6" s="117"/>
      <c r="CU6" s="118"/>
      <c r="CV6" s="29" t="s">
        <v>10</v>
      </c>
      <c r="CW6" s="29" t="s">
        <v>37</v>
      </c>
      <c r="CX6" s="29" t="s">
        <v>118</v>
      </c>
      <c r="CY6" s="29" t="s">
        <v>11</v>
      </c>
      <c r="CZ6" s="29" t="s">
        <v>14</v>
      </c>
      <c r="DA6" s="29" t="s">
        <v>234</v>
      </c>
      <c r="DB6" s="30" t="s">
        <v>50</v>
      </c>
    </row>
    <row r="7" spans="1:106" ht="12.75" customHeight="1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235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236</v>
      </c>
      <c r="CO7" s="124"/>
      <c r="CP7" s="124"/>
      <c r="CQ7" s="124"/>
      <c r="CR7" s="124"/>
      <c r="CS7" s="124"/>
      <c r="CT7" s="124"/>
      <c r="CU7" s="125"/>
      <c r="CV7" s="31" t="s">
        <v>237</v>
      </c>
      <c r="CW7" s="31" t="s">
        <v>238</v>
      </c>
      <c r="CX7" s="31" t="s">
        <v>238</v>
      </c>
      <c r="CY7" s="32">
        <v>3399576.2</v>
      </c>
      <c r="CZ7" s="32">
        <v>3315600</v>
      </c>
      <c r="DA7" s="32">
        <v>2606200</v>
      </c>
      <c r="DB7" s="33"/>
    </row>
    <row r="8" spans="1:106" ht="24" customHeight="1">
      <c r="A8" s="126" t="s">
        <v>23</v>
      </c>
      <c r="B8" s="126"/>
      <c r="C8" s="126"/>
      <c r="D8" s="126"/>
      <c r="E8" s="126"/>
      <c r="F8" s="126"/>
      <c r="G8" s="126"/>
      <c r="H8" s="127"/>
      <c r="I8" s="128" t="s">
        <v>239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30" t="s">
        <v>240</v>
      </c>
      <c r="CO8" s="126"/>
      <c r="CP8" s="126"/>
      <c r="CQ8" s="126"/>
      <c r="CR8" s="126"/>
      <c r="CS8" s="126"/>
      <c r="CT8" s="126"/>
      <c r="CU8" s="127"/>
      <c r="CV8" s="35" t="s">
        <v>237</v>
      </c>
      <c r="CW8" s="35" t="s">
        <v>238</v>
      </c>
      <c r="CX8" s="35" t="s">
        <v>238</v>
      </c>
      <c r="CY8" s="36">
        <v>772976.57</v>
      </c>
      <c r="CZ8" s="36">
        <v>64621.47</v>
      </c>
      <c r="DA8" s="36"/>
      <c r="DB8" s="37"/>
    </row>
    <row r="9" spans="1:106" ht="24" customHeight="1">
      <c r="A9" s="126" t="s">
        <v>241</v>
      </c>
      <c r="B9" s="126"/>
      <c r="C9" s="126"/>
      <c r="D9" s="126"/>
      <c r="E9" s="126"/>
      <c r="F9" s="126"/>
      <c r="G9" s="126"/>
      <c r="H9" s="127"/>
      <c r="I9" s="128" t="s">
        <v>242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30" t="s">
        <v>243</v>
      </c>
      <c r="CO9" s="126"/>
      <c r="CP9" s="126"/>
      <c r="CQ9" s="126"/>
      <c r="CR9" s="126"/>
      <c r="CS9" s="126"/>
      <c r="CT9" s="126"/>
      <c r="CU9" s="127"/>
      <c r="CV9" s="35" t="s">
        <v>237</v>
      </c>
      <c r="CW9" s="35" t="s">
        <v>238</v>
      </c>
      <c r="CX9" s="35" t="s">
        <v>238</v>
      </c>
      <c r="CY9" s="36">
        <v>772976.57</v>
      </c>
      <c r="CZ9" s="36">
        <v>64621.47</v>
      </c>
      <c r="DA9" s="36"/>
      <c r="DB9" s="37"/>
    </row>
    <row r="10" spans="1:106" ht="24" customHeight="1">
      <c r="A10" s="126" t="s">
        <v>244</v>
      </c>
      <c r="B10" s="126"/>
      <c r="C10" s="126"/>
      <c r="D10" s="126"/>
      <c r="E10" s="126"/>
      <c r="F10" s="126"/>
      <c r="G10" s="126"/>
      <c r="H10" s="127"/>
      <c r="I10" s="128" t="s">
        <v>245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30" t="s">
        <v>246</v>
      </c>
      <c r="CO10" s="126"/>
      <c r="CP10" s="126"/>
      <c r="CQ10" s="126"/>
      <c r="CR10" s="126"/>
      <c r="CS10" s="126"/>
      <c r="CT10" s="126"/>
      <c r="CU10" s="127"/>
      <c r="CV10" s="35" t="s">
        <v>247</v>
      </c>
      <c r="CW10" s="35" t="s">
        <v>248</v>
      </c>
      <c r="CX10" s="35" t="s">
        <v>238</v>
      </c>
      <c r="CY10" s="36">
        <v>772976.57</v>
      </c>
      <c r="CZ10" s="36">
        <v>64621.47</v>
      </c>
      <c r="DA10" s="36"/>
      <c r="DB10" s="37"/>
    </row>
    <row r="11" spans="1:106" ht="24" customHeight="1">
      <c r="A11" s="126" t="s">
        <v>24</v>
      </c>
      <c r="B11" s="126"/>
      <c r="C11" s="126"/>
      <c r="D11" s="126"/>
      <c r="E11" s="126"/>
      <c r="F11" s="126"/>
      <c r="G11" s="126"/>
      <c r="H11" s="127"/>
      <c r="I11" s="128" t="s">
        <v>249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30" t="s">
        <v>250</v>
      </c>
      <c r="CO11" s="126"/>
      <c r="CP11" s="126"/>
      <c r="CQ11" s="126"/>
      <c r="CR11" s="126"/>
      <c r="CS11" s="126"/>
      <c r="CT11" s="126"/>
      <c r="CU11" s="127"/>
      <c r="CV11" s="35" t="s">
        <v>237</v>
      </c>
      <c r="CW11" s="35" t="s">
        <v>238</v>
      </c>
      <c r="CX11" s="35" t="s">
        <v>238</v>
      </c>
      <c r="CY11" s="36">
        <v>2626599.63</v>
      </c>
      <c r="CZ11" s="36">
        <v>3250978.53</v>
      </c>
      <c r="DA11" s="36">
        <v>2606200</v>
      </c>
      <c r="DB11" s="37"/>
    </row>
    <row r="12" spans="1:106" ht="24" customHeight="1">
      <c r="A12" s="126" t="s">
        <v>251</v>
      </c>
      <c r="B12" s="126"/>
      <c r="C12" s="126"/>
      <c r="D12" s="126"/>
      <c r="E12" s="126"/>
      <c r="F12" s="126"/>
      <c r="G12" s="126"/>
      <c r="H12" s="127"/>
      <c r="I12" s="128" t="s">
        <v>252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30" t="s">
        <v>253</v>
      </c>
      <c r="CO12" s="126"/>
      <c r="CP12" s="126"/>
      <c r="CQ12" s="126"/>
      <c r="CR12" s="126"/>
      <c r="CS12" s="126"/>
      <c r="CT12" s="126"/>
      <c r="CU12" s="127"/>
      <c r="CV12" s="35" t="s">
        <v>237</v>
      </c>
      <c r="CW12" s="35" t="s">
        <v>238</v>
      </c>
      <c r="CX12" s="35" t="s">
        <v>238</v>
      </c>
      <c r="CY12" s="36">
        <v>1269199.63</v>
      </c>
      <c r="CZ12" s="36">
        <v>1977578.53</v>
      </c>
      <c r="DA12" s="36">
        <v>2042200</v>
      </c>
      <c r="DB12" s="37"/>
    </row>
    <row r="13" spans="1:106" ht="24" customHeight="1">
      <c r="A13" s="126" t="s">
        <v>254</v>
      </c>
      <c r="B13" s="126"/>
      <c r="C13" s="126"/>
      <c r="D13" s="126"/>
      <c r="E13" s="126"/>
      <c r="F13" s="126"/>
      <c r="G13" s="126"/>
      <c r="H13" s="127"/>
      <c r="I13" s="128" t="s">
        <v>255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30" t="s">
        <v>256</v>
      </c>
      <c r="CO13" s="126"/>
      <c r="CP13" s="126"/>
      <c r="CQ13" s="126"/>
      <c r="CR13" s="126"/>
      <c r="CS13" s="126"/>
      <c r="CT13" s="126"/>
      <c r="CU13" s="127"/>
      <c r="CV13" s="35" t="s">
        <v>257</v>
      </c>
      <c r="CW13" s="35" t="s">
        <v>238</v>
      </c>
      <c r="CX13" s="35" t="s">
        <v>238</v>
      </c>
      <c r="CY13" s="36">
        <v>1269199.63</v>
      </c>
      <c r="CZ13" s="36">
        <v>1977578.53</v>
      </c>
      <c r="DA13" s="36">
        <v>2042200</v>
      </c>
      <c r="DB13" s="37"/>
    </row>
    <row r="14" spans="1:106" ht="24" customHeight="1">
      <c r="A14" s="126" t="s">
        <v>258</v>
      </c>
      <c r="B14" s="126"/>
      <c r="C14" s="126"/>
      <c r="D14" s="126"/>
      <c r="E14" s="126"/>
      <c r="F14" s="126"/>
      <c r="G14" s="126"/>
      <c r="H14" s="127"/>
      <c r="I14" s="128" t="s">
        <v>259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30" t="s">
        <v>260</v>
      </c>
      <c r="CO14" s="126"/>
      <c r="CP14" s="126"/>
      <c r="CQ14" s="126"/>
      <c r="CR14" s="126"/>
      <c r="CS14" s="126"/>
      <c r="CT14" s="126"/>
      <c r="CU14" s="127"/>
      <c r="CV14" s="35" t="s">
        <v>237</v>
      </c>
      <c r="CW14" s="35" t="s">
        <v>238</v>
      </c>
      <c r="CX14" s="35" t="s">
        <v>238</v>
      </c>
      <c r="CY14" s="36">
        <v>1357400</v>
      </c>
      <c r="CZ14" s="36">
        <v>1273400</v>
      </c>
      <c r="DA14" s="36">
        <v>564000</v>
      </c>
      <c r="DB14" s="37"/>
    </row>
    <row r="15" spans="1:106" ht="24" customHeight="1">
      <c r="A15" s="126" t="s">
        <v>261</v>
      </c>
      <c r="B15" s="126"/>
      <c r="C15" s="126"/>
      <c r="D15" s="126"/>
      <c r="E15" s="126"/>
      <c r="F15" s="126"/>
      <c r="G15" s="126"/>
      <c r="H15" s="127"/>
      <c r="I15" s="128" t="s">
        <v>255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 t="s">
        <v>262</v>
      </c>
      <c r="CO15" s="126"/>
      <c r="CP15" s="126"/>
      <c r="CQ15" s="126"/>
      <c r="CR15" s="126"/>
      <c r="CS15" s="126"/>
      <c r="CT15" s="126"/>
      <c r="CU15" s="127"/>
      <c r="CV15" s="35" t="s">
        <v>237</v>
      </c>
      <c r="CW15" s="35" t="s">
        <v>238</v>
      </c>
      <c r="CX15" s="35" t="s">
        <v>238</v>
      </c>
      <c r="CY15" s="36">
        <v>1357400</v>
      </c>
      <c r="CZ15" s="36">
        <v>1273400</v>
      </c>
      <c r="DA15" s="36">
        <v>564000</v>
      </c>
      <c r="DB15" s="37"/>
    </row>
    <row r="16" spans="1:106" ht="24" customHeight="1" thickBot="1">
      <c r="A16" s="126" t="s">
        <v>263</v>
      </c>
      <c r="B16" s="126"/>
      <c r="C16" s="126"/>
      <c r="D16" s="126"/>
      <c r="E16" s="126"/>
      <c r="F16" s="126"/>
      <c r="G16" s="126"/>
      <c r="H16" s="127"/>
      <c r="I16" s="128" t="s">
        <v>264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30" t="s">
        <v>265</v>
      </c>
      <c r="CO16" s="126"/>
      <c r="CP16" s="126"/>
      <c r="CQ16" s="126"/>
      <c r="CR16" s="126"/>
      <c r="CS16" s="126"/>
      <c r="CT16" s="126"/>
      <c r="CU16" s="127"/>
      <c r="CV16" s="35" t="s">
        <v>257</v>
      </c>
      <c r="CW16" s="35" t="s">
        <v>248</v>
      </c>
      <c r="CX16" s="35" t="s">
        <v>238</v>
      </c>
      <c r="CY16" s="36">
        <v>1357400</v>
      </c>
      <c r="CZ16" s="36">
        <v>1273400</v>
      </c>
      <c r="DA16" s="36">
        <v>564000</v>
      </c>
      <c r="DB16" s="37"/>
    </row>
    <row r="17" spans="1:106" ht="12.75" customHeight="1">
      <c r="A17" s="119">
        <v>2</v>
      </c>
      <c r="B17" s="119"/>
      <c r="C17" s="119"/>
      <c r="D17" s="119"/>
      <c r="E17" s="119"/>
      <c r="F17" s="119"/>
      <c r="G17" s="119"/>
      <c r="H17" s="120"/>
      <c r="I17" s="121" t="s">
        <v>266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3" t="s">
        <v>267</v>
      </c>
      <c r="CO17" s="124"/>
      <c r="CP17" s="124"/>
      <c r="CQ17" s="124"/>
      <c r="CR17" s="124"/>
      <c r="CS17" s="124"/>
      <c r="CT17" s="124"/>
      <c r="CU17" s="125"/>
      <c r="CV17" s="31" t="s">
        <v>237</v>
      </c>
      <c r="CW17" s="31" t="s">
        <v>238</v>
      </c>
      <c r="CX17" s="31" t="s">
        <v>238</v>
      </c>
      <c r="CY17" s="32">
        <v>2626599.63</v>
      </c>
      <c r="CZ17" s="32">
        <v>3250978.53</v>
      </c>
      <c r="DA17" s="32">
        <v>2606200</v>
      </c>
      <c r="DB17" s="33"/>
    </row>
    <row r="18" spans="1:106" ht="24" customHeight="1" thickBot="1">
      <c r="A18" s="126" t="s">
        <v>26</v>
      </c>
      <c r="B18" s="126"/>
      <c r="C18" s="126"/>
      <c r="D18" s="126"/>
      <c r="E18" s="126"/>
      <c r="F18" s="126"/>
      <c r="G18" s="126"/>
      <c r="H18" s="127"/>
      <c r="I18" s="128" t="s">
        <v>268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30" t="s">
        <v>269</v>
      </c>
      <c r="CO18" s="126"/>
      <c r="CP18" s="126"/>
      <c r="CQ18" s="126"/>
      <c r="CR18" s="126"/>
      <c r="CS18" s="126"/>
      <c r="CT18" s="126"/>
      <c r="CU18" s="127"/>
      <c r="CV18" s="35" t="s">
        <v>257</v>
      </c>
      <c r="CW18" s="35" t="s">
        <v>238</v>
      </c>
      <c r="CX18" s="35" t="s">
        <v>238</v>
      </c>
      <c r="CY18" s="36">
        <v>2626599.63</v>
      </c>
      <c r="CZ18" s="36">
        <v>3250978.53</v>
      </c>
      <c r="DA18" s="36">
        <v>2606200</v>
      </c>
      <c r="DB18" s="37"/>
    </row>
    <row r="19" spans="1:106" ht="12.75" customHeight="1">
      <c r="A19" s="119">
        <v>3</v>
      </c>
      <c r="B19" s="119"/>
      <c r="C19" s="119"/>
      <c r="D19" s="119"/>
      <c r="E19" s="119"/>
      <c r="F19" s="119"/>
      <c r="G19" s="119"/>
      <c r="H19" s="120"/>
      <c r="I19" s="121" t="s">
        <v>270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3" t="s">
        <v>271</v>
      </c>
      <c r="CO19" s="124"/>
      <c r="CP19" s="124"/>
      <c r="CQ19" s="124"/>
      <c r="CR19" s="124"/>
      <c r="CS19" s="124"/>
      <c r="CT19" s="124"/>
      <c r="CU19" s="125"/>
      <c r="CV19" s="31" t="s">
        <v>237</v>
      </c>
      <c r="CW19" s="31" t="s">
        <v>238</v>
      </c>
      <c r="CX19" s="31" t="s">
        <v>238</v>
      </c>
      <c r="CY19" s="32"/>
      <c r="CZ19" s="32"/>
      <c r="DA19" s="32"/>
      <c r="DB19" s="33"/>
    </row>
    <row r="20" ht="12.75">
      <c r="CW20" s="38" t="s">
        <v>272</v>
      </c>
    </row>
    <row r="21" spans="9:101" ht="12.75" customHeight="1">
      <c r="I21" s="39" t="s">
        <v>273</v>
      </c>
      <c r="CW21" s="40" t="s">
        <v>274</v>
      </c>
    </row>
    <row r="22" spans="9:101" ht="15.75" customHeight="1">
      <c r="I22" s="39" t="s">
        <v>275</v>
      </c>
      <c r="AQ22" s="131" t="s">
        <v>276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Y22" s="131" t="s">
        <v>277</v>
      </c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W22" s="40" t="s">
        <v>278</v>
      </c>
    </row>
    <row r="23" spans="43:101" ht="13.5" customHeight="1">
      <c r="AQ23" s="132" t="s">
        <v>279</v>
      </c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K23" s="132" t="s">
        <v>280</v>
      </c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Y23" s="132" t="s">
        <v>281</v>
      </c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W23" s="40" t="s">
        <v>282</v>
      </c>
    </row>
    <row r="24" spans="43:101" ht="12" customHeight="1"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W24" s="40" t="s">
        <v>283</v>
      </c>
    </row>
    <row r="25" spans="9:96" ht="9.75" customHeight="1">
      <c r="I25" s="39" t="s">
        <v>284</v>
      </c>
      <c r="AM25" s="131" t="s">
        <v>437</v>
      </c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CA25" s="102" t="s">
        <v>285</v>
      </c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</row>
    <row r="26" spans="39:96" ht="7.5" customHeight="1">
      <c r="AM26" s="132" t="s">
        <v>279</v>
      </c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G26" s="132" t="s">
        <v>286</v>
      </c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CA26" s="132" t="s">
        <v>287</v>
      </c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</row>
    <row r="27" spans="39:96" ht="3" customHeight="1"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</row>
    <row r="28" spans="9:38" ht="12.75" customHeight="1">
      <c r="I28" s="101" t="s">
        <v>288</v>
      </c>
      <c r="J28" s="101"/>
      <c r="K28" s="102" t="s">
        <v>438</v>
      </c>
      <c r="L28" s="102"/>
      <c r="M28" s="102"/>
      <c r="N28" s="103" t="s">
        <v>288</v>
      </c>
      <c r="O28" s="103"/>
      <c r="Q28" s="102" t="s">
        <v>439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42"/>
      <c r="AG28" s="141" t="s">
        <v>257</v>
      </c>
      <c r="AH28" s="142"/>
      <c r="AI28" s="142"/>
      <c r="AJ28" s="142"/>
      <c r="AK28" s="142"/>
      <c r="AL28" s="39" t="s">
        <v>290</v>
      </c>
    </row>
    <row r="29" ht="10.5" customHeight="1" thickBot="1"/>
    <row r="30" spans="1:101" ht="15" customHeight="1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9"/>
      <c r="CW30" s="38" t="s">
        <v>272</v>
      </c>
    </row>
    <row r="31" spans="1:101" ht="15" customHeight="1">
      <c r="A31" s="43" t="s">
        <v>291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5"/>
      <c r="CW31" s="40" t="s">
        <v>293</v>
      </c>
    </row>
    <row r="32" spans="1:101" ht="23.25" customHeight="1">
      <c r="A32" s="135" t="s">
        <v>292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7"/>
      <c r="CW32" s="40" t="s">
        <v>295</v>
      </c>
    </row>
    <row r="33" spans="1:101" ht="16.5" customHeight="1">
      <c r="A33" s="133" t="s">
        <v>294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4"/>
      <c r="CW33" s="40" t="s">
        <v>296</v>
      </c>
    </row>
    <row r="34" spans="1:101" ht="18.75" customHeight="1">
      <c r="A34" s="4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7"/>
      <c r="CW34" s="40" t="s">
        <v>298</v>
      </c>
    </row>
    <row r="35" spans="1:91" ht="9.75" customHeight="1">
      <c r="A35" s="138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48"/>
      <c r="AA35" s="48"/>
      <c r="AB35" s="48"/>
      <c r="AC35" s="48"/>
      <c r="AD35" s="48"/>
      <c r="AE35" s="48"/>
      <c r="AF35" s="48"/>
      <c r="AG35" s="48"/>
      <c r="AH35" s="139" t="s">
        <v>297</v>
      </c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40"/>
    </row>
    <row r="36" spans="1:91" ht="7.5" customHeight="1">
      <c r="A36" s="133" t="s">
        <v>280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48"/>
      <c r="AA36" s="48"/>
      <c r="AB36" s="48"/>
      <c r="AC36" s="48"/>
      <c r="AD36" s="48"/>
      <c r="AE36" s="48"/>
      <c r="AF36" s="48"/>
      <c r="AG36" s="48"/>
      <c r="AH36" s="132" t="s">
        <v>281</v>
      </c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4"/>
    </row>
    <row r="37" spans="1:91" ht="9.75" customHeight="1">
      <c r="A37" s="100" t="s">
        <v>288</v>
      </c>
      <c r="B37" s="101"/>
      <c r="C37" s="102" t="s">
        <v>438</v>
      </c>
      <c r="D37" s="102"/>
      <c r="E37" s="102"/>
      <c r="F37" s="103" t="s">
        <v>288</v>
      </c>
      <c r="G37" s="103"/>
      <c r="I37" s="102" t="s">
        <v>439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1">
        <v>20</v>
      </c>
      <c r="Y37" s="101"/>
      <c r="Z37" s="101"/>
      <c r="AA37" s="104" t="s">
        <v>299</v>
      </c>
      <c r="AB37" s="104"/>
      <c r="AC37" s="104"/>
      <c r="AD37" s="39" t="s">
        <v>290</v>
      </c>
      <c r="CM37" s="70"/>
    </row>
    <row r="38" spans="1:91" ht="3" customHeight="1" thickBo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3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</sheetData>
  <sheetProtection/>
  <mergeCells count="80">
    <mergeCell ref="A36:Y36"/>
    <mergeCell ref="AH36:CM36"/>
    <mergeCell ref="A32:CM32"/>
    <mergeCell ref="A35:Y35"/>
    <mergeCell ref="AH35:CM35"/>
    <mergeCell ref="I28:J28"/>
    <mergeCell ref="K28:M28"/>
    <mergeCell ref="N28:O28"/>
    <mergeCell ref="Q28:AE28"/>
    <mergeCell ref="AG28:AK28"/>
    <mergeCell ref="A33:CM33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37:B37"/>
    <mergeCell ref="C37:E37"/>
    <mergeCell ref="F37:G37"/>
    <mergeCell ref="I37:W37"/>
    <mergeCell ref="X37:Z37"/>
    <mergeCell ref="AA37:A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view="pageBreakPreview" zoomScaleSheetLayoutView="100" zoomScalePageLayoutView="0" workbookViewId="0" topLeftCell="A17">
      <selection activeCell="CJ125" sqref="CJ125"/>
    </sheetView>
  </sheetViews>
  <sheetFormatPr defaultColWidth="0.875" defaultRowHeight="12.75"/>
  <cols>
    <col min="1" max="4" width="0.875" style="11" customWidth="1"/>
    <col min="5" max="5" width="1.12109375" style="11" customWidth="1"/>
    <col min="6" max="13" width="0.875" style="11" customWidth="1"/>
    <col min="14" max="14" width="1.875" style="11" customWidth="1"/>
    <col min="15" max="53" width="0.875" style="11" customWidth="1"/>
    <col min="54" max="54" width="1.75390625" style="11" customWidth="1"/>
    <col min="55" max="60" width="0.875" style="11" customWidth="1"/>
    <col min="61" max="61" width="3.00390625" style="11" customWidth="1"/>
    <col min="62" max="99" width="0.875" style="11" customWidth="1"/>
    <col min="100" max="100" width="1.625" style="11" customWidth="1"/>
    <col min="101" max="102" width="0.875" style="11" customWidth="1"/>
    <col min="103" max="103" width="1.875" style="11" customWidth="1"/>
    <col min="104" max="104" width="1.25" style="11" customWidth="1"/>
    <col min="105" max="167" width="0.875" style="11" customWidth="1"/>
    <col min="168" max="168" width="3.375" style="11" customWidth="1"/>
    <col min="169" max="16384" width="0.875" style="11" customWidth="1"/>
  </cols>
  <sheetData>
    <row r="1" spans="168:187" s="14" customFormat="1" ht="14.25" customHeight="1" hidden="1">
      <c r="FL1" s="183" t="s">
        <v>100</v>
      </c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</row>
    <row r="2" spans="155:187" ht="14.25" customHeight="1" hidden="1">
      <c r="EY2" s="176" t="s">
        <v>4</v>
      </c>
      <c r="EZ2" s="379"/>
      <c r="FA2" s="379"/>
      <c r="FB2" s="379"/>
      <c r="FC2" s="379"/>
      <c r="FD2" s="379"/>
      <c r="FE2" s="379"/>
      <c r="FF2" s="379"/>
      <c r="FG2" s="379"/>
      <c r="FH2" s="379"/>
      <c r="FI2" s="379"/>
      <c r="FJ2" s="379"/>
      <c r="FK2" s="379"/>
      <c r="FL2" s="379"/>
      <c r="FM2" s="379"/>
      <c r="FN2" s="379"/>
      <c r="FO2" s="379"/>
      <c r="FP2" s="379"/>
      <c r="FQ2" s="379"/>
      <c r="FR2" s="379"/>
      <c r="FS2" s="379"/>
      <c r="FT2" s="379"/>
      <c r="FU2" s="379"/>
      <c r="FV2" s="379"/>
      <c r="FW2" s="379"/>
      <c r="FX2" s="379"/>
      <c r="FY2" s="379"/>
      <c r="FZ2" s="379"/>
      <c r="GA2" s="379"/>
      <c r="GB2" s="379"/>
      <c r="GC2" s="379"/>
      <c r="GD2" s="379"/>
      <c r="GE2" s="379"/>
    </row>
    <row r="3" ht="11.25" hidden="1"/>
    <row r="4" spans="1:187" ht="12.75" customHeight="1" hidden="1">
      <c r="A4" s="184" t="s">
        <v>101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</row>
    <row r="5" spans="1:187" ht="12.75" customHeight="1" hidden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</row>
    <row r="6" spans="1:187" ht="12.75" customHeight="1" hidden="1">
      <c r="A6" s="185" t="s">
        <v>124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</row>
    <row r="7" ht="11.25" hidden="1"/>
    <row r="8" spans="1:187" ht="23.25" customHeight="1" hidden="1">
      <c r="A8" s="159" t="s">
        <v>102</v>
      </c>
      <c r="B8" s="374"/>
      <c r="C8" s="374"/>
      <c r="D8" s="374"/>
      <c r="E8" s="375"/>
      <c r="F8" s="169" t="s">
        <v>137</v>
      </c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1"/>
      <c r="AR8" s="159" t="s">
        <v>152</v>
      </c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5"/>
      <c r="BD8" s="159" t="s">
        <v>126</v>
      </c>
      <c r="BE8" s="374"/>
      <c r="BF8" s="374"/>
      <c r="BG8" s="374"/>
      <c r="BH8" s="374"/>
      <c r="BI8" s="374"/>
      <c r="BJ8" s="374"/>
      <c r="BK8" s="374"/>
      <c r="BL8" s="374"/>
      <c r="BM8" s="375"/>
      <c r="BN8" s="159" t="s">
        <v>127</v>
      </c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5"/>
      <c r="CD8" s="159" t="s">
        <v>103</v>
      </c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159" t="s">
        <v>104</v>
      </c>
      <c r="CR8" s="160"/>
      <c r="CS8" s="160"/>
      <c r="CT8" s="160"/>
      <c r="CU8" s="160"/>
      <c r="CV8" s="160"/>
      <c r="CW8" s="160"/>
      <c r="CX8" s="160"/>
      <c r="CY8" s="374"/>
      <c r="CZ8" s="374"/>
      <c r="DA8" s="374"/>
      <c r="DB8" s="155" t="s">
        <v>154</v>
      </c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159" t="s">
        <v>148</v>
      </c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5"/>
      <c r="ED8" s="179" t="s">
        <v>129</v>
      </c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4"/>
      <c r="FM8" s="384"/>
      <c r="FN8" s="384"/>
      <c r="FO8" s="384"/>
      <c r="FP8" s="384"/>
      <c r="FQ8" s="384"/>
      <c r="FR8" s="384"/>
      <c r="FS8" s="384"/>
      <c r="FT8" s="384"/>
      <c r="FU8" s="384"/>
      <c r="FV8" s="384"/>
      <c r="FW8" s="384"/>
      <c r="FX8" s="384"/>
      <c r="FY8" s="384"/>
      <c r="FZ8" s="384"/>
      <c r="GA8" s="384"/>
      <c r="GB8" s="384"/>
      <c r="GC8" s="384"/>
      <c r="GD8" s="384"/>
      <c r="GE8" s="385"/>
    </row>
    <row r="9" spans="1:187" ht="62.25" customHeight="1" hidden="1">
      <c r="A9" s="378"/>
      <c r="B9" s="376"/>
      <c r="C9" s="376"/>
      <c r="D9" s="376"/>
      <c r="E9" s="377"/>
      <c r="F9" s="386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8"/>
      <c r="AR9" s="378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7"/>
      <c r="BD9" s="378"/>
      <c r="BE9" s="376"/>
      <c r="BF9" s="376"/>
      <c r="BG9" s="376"/>
      <c r="BH9" s="376"/>
      <c r="BI9" s="376"/>
      <c r="BJ9" s="376"/>
      <c r="BK9" s="376"/>
      <c r="BL9" s="376"/>
      <c r="BM9" s="377"/>
      <c r="BN9" s="378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7"/>
      <c r="CD9" s="378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162"/>
      <c r="CR9" s="163"/>
      <c r="CS9" s="163"/>
      <c r="CT9" s="163"/>
      <c r="CU9" s="163"/>
      <c r="CV9" s="163"/>
      <c r="CW9" s="163"/>
      <c r="CX9" s="163"/>
      <c r="CY9" s="376"/>
      <c r="CZ9" s="376"/>
      <c r="DA9" s="376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78"/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7"/>
      <c r="ED9" s="150" t="s">
        <v>130</v>
      </c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0" t="s">
        <v>134</v>
      </c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2"/>
      <c r="FL9" s="151" t="s">
        <v>131</v>
      </c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2"/>
    </row>
    <row r="10" spans="1:187" ht="12" customHeight="1" hidden="1">
      <c r="A10" s="155">
        <v>1</v>
      </c>
      <c r="B10" s="155"/>
      <c r="C10" s="155"/>
      <c r="D10" s="155"/>
      <c r="E10" s="155"/>
      <c r="F10" s="150">
        <v>2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0">
        <v>3</v>
      </c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0">
        <v>4</v>
      </c>
      <c r="BE10" s="151"/>
      <c r="BF10" s="151"/>
      <c r="BG10" s="151"/>
      <c r="BH10" s="151"/>
      <c r="BI10" s="151"/>
      <c r="BJ10" s="151"/>
      <c r="BK10" s="151"/>
      <c r="BL10" s="151"/>
      <c r="BM10" s="152"/>
      <c r="BN10" s="150">
        <v>5</v>
      </c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2"/>
      <c r="CD10" s="150">
        <v>6</v>
      </c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5">
        <v>7</v>
      </c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1">
        <v>8</v>
      </c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2"/>
      <c r="DN10" s="150">
        <v>9</v>
      </c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2"/>
      <c r="ED10" s="150">
        <v>10</v>
      </c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0">
        <v>11</v>
      </c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2"/>
      <c r="FL10" s="151">
        <v>12</v>
      </c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2"/>
    </row>
    <row r="11" spans="1:187" ht="34.5" customHeight="1" hidden="1">
      <c r="A11" s="155">
        <v>1</v>
      </c>
      <c r="B11" s="155"/>
      <c r="C11" s="155"/>
      <c r="D11" s="155"/>
      <c r="E11" s="155"/>
      <c r="F11" s="174" t="s">
        <v>125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50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0"/>
      <c r="BE11" s="154"/>
      <c r="BF11" s="154"/>
      <c r="BG11" s="154"/>
      <c r="BH11" s="154"/>
      <c r="BI11" s="154"/>
      <c r="BJ11" s="154"/>
      <c r="BK11" s="154"/>
      <c r="BL11" s="154"/>
      <c r="BM11" s="171"/>
      <c r="BN11" s="150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4"/>
      <c r="CB11" s="154"/>
      <c r="CC11" s="171"/>
      <c r="CD11" s="150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  <c r="DN11" s="150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71"/>
      <c r="ED11" s="150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72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71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71"/>
    </row>
    <row r="12" spans="1:187" ht="17.25" customHeight="1" hidden="1">
      <c r="A12" s="155">
        <v>2</v>
      </c>
      <c r="B12" s="155"/>
      <c r="C12" s="155"/>
      <c r="D12" s="155"/>
      <c r="E12" s="155"/>
      <c r="F12" s="174" t="s">
        <v>128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50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0"/>
      <c r="BE12" s="154"/>
      <c r="BF12" s="154"/>
      <c r="BG12" s="154"/>
      <c r="BH12" s="154"/>
      <c r="BI12" s="154"/>
      <c r="BJ12" s="154"/>
      <c r="BK12" s="154"/>
      <c r="BL12" s="154"/>
      <c r="BM12" s="171"/>
      <c r="BN12" s="150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4"/>
      <c r="CB12" s="154"/>
      <c r="CC12" s="171"/>
      <c r="CD12" s="150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2"/>
      <c r="DN12" s="150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71"/>
      <c r="ED12" s="150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72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71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71"/>
    </row>
    <row r="13" spans="1:187" ht="12.75" customHeight="1" hidden="1">
      <c r="A13" s="155">
        <v>3</v>
      </c>
      <c r="B13" s="155"/>
      <c r="C13" s="155"/>
      <c r="D13" s="155"/>
      <c r="E13" s="155"/>
      <c r="F13" s="17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50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0"/>
      <c r="BE13" s="154"/>
      <c r="BF13" s="154"/>
      <c r="BG13" s="154"/>
      <c r="BH13" s="154"/>
      <c r="BI13" s="154"/>
      <c r="BJ13" s="154"/>
      <c r="BK13" s="154"/>
      <c r="BL13" s="154"/>
      <c r="BM13" s="171"/>
      <c r="BN13" s="150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4"/>
      <c r="CB13" s="154"/>
      <c r="CC13" s="171"/>
      <c r="CD13" s="150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2"/>
      <c r="DN13" s="150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71"/>
      <c r="ED13" s="150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72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71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71"/>
    </row>
    <row r="14" spans="1:187" ht="12.75" customHeight="1" hidden="1">
      <c r="A14" s="165" t="s">
        <v>18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9"/>
      <c r="AR14" s="150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0"/>
      <c r="BE14" s="154"/>
      <c r="BF14" s="154"/>
      <c r="BG14" s="154"/>
      <c r="BH14" s="154"/>
      <c r="BI14" s="154"/>
      <c r="BJ14" s="154"/>
      <c r="BK14" s="154"/>
      <c r="BL14" s="154"/>
      <c r="BM14" s="171"/>
      <c r="BN14" s="150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4"/>
      <c r="CB14" s="154"/>
      <c r="CC14" s="171"/>
      <c r="CD14" s="150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150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71"/>
      <c r="ED14" s="150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72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71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71"/>
    </row>
    <row r="15" spans="1:187" ht="12.75" customHeight="1" hidden="1">
      <c r="A15" s="178" t="s">
        <v>140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2"/>
    </row>
    <row r="16" spans="1:187" ht="11.25" hidden="1">
      <c r="A16" s="170" t="s">
        <v>139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2"/>
    </row>
    <row r="17" spans="1:187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12"/>
    </row>
    <row r="18" spans="1:187" ht="12.75" customHeight="1">
      <c r="A18" s="173" t="s">
        <v>135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</row>
    <row r="19" spans="1:187" ht="11.25" customHeight="1">
      <c r="A19" s="168" t="s">
        <v>106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</row>
    <row r="20" spans="1:187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</row>
    <row r="21" spans="1:187" ht="27.75" customHeight="1">
      <c r="A21" s="155" t="s">
        <v>102</v>
      </c>
      <c r="B21" s="155"/>
      <c r="C21" s="155"/>
      <c r="D21" s="155"/>
      <c r="E21" s="155"/>
      <c r="F21" s="150" t="s">
        <v>36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2"/>
      <c r="ES21" s="150" t="s">
        <v>105</v>
      </c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2"/>
    </row>
    <row r="22" spans="1:187" ht="11.25">
      <c r="A22" s="155">
        <v>1</v>
      </c>
      <c r="B22" s="155"/>
      <c r="C22" s="155"/>
      <c r="D22" s="155"/>
      <c r="E22" s="155"/>
      <c r="F22" s="150" t="s">
        <v>217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  <c r="ES22" s="150">
        <f>17873015-23.8+1105000</f>
        <v>18977991.2</v>
      </c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2"/>
    </row>
    <row r="23" spans="1:187" ht="11.25">
      <c r="A23" s="155">
        <v>2</v>
      </c>
      <c r="B23" s="155"/>
      <c r="C23" s="155"/>
      <c r="D23" s="155"/>
      <c r="E23" s="155"/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2"/>
      <c r="ES23" s="150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2"/>
    </row>
    <row r="24" spans="1:187" ht="11.25" customHeight="1">
      <c r="A24" s="165" t="s">
        <v>18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7"/>
      <c r="ES24" s="150">
        <f>ES22</f>
        <v>18977991.2</v>
      </c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2"/>
    </row>
    <row r="25" spans="1:18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</row>
    <row r="26" spans="1:187" ht="11.25" customHeight="1" hidden="1">
      <c r="A26" s="168" t="s">
        <v>133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</row>
    <row r="27" spans="1:187" ht="6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</row>
    <row r="28" spans="1:187" ht="24.75" customHeight="1" hidden="1">
      <c r="A28" s="159" t="s">
        <v>102</v>
      </c>
      <c r="B28" s="374"/>
      <c r="C28" s="374"/>
      <c r="D28" s="374"/>
      <c r="E28" s="375"/>
      <c r="F28" s="169" t="s">
        <v>156</v>
      </c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1"/>
      <c r="AR28" s="159" t="s">
        <v>152</v>
      </c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5"/>
      <c r="BD28" s="159" t="s">
        <v>126</v>
      </c>
      <c r="BE28" s="374"/>
      <c r="BF28" s="374"/>
      <c r="BG28" s="374"/>
      <c r="BH28" s="374"/>
      <c r="BI28" s="374"/>
      <c r="BJ28" s="374"/>
      <c r="BK28" s="374"/>
      <c r="BL28" s="374"/>
      <c r="BM28" s="375"/>
      <c r="BN28" s="159" t="s">
        <v>127</v>
      </c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5"/>
      <c r="CD28" s="159" t="s">
        <v>132</v>
      </c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159" t="s">
        <v>107</v>
      </c>
      <c r="CR28" s="160"/>
      <c r="CS28" s="160"/>
      <c r="CT28" s="160"/>
      <c r="CU28" s="160"/>
      <c r="CV28" s="160"/>
      <c r="CW28" s="160"/>
      <c r="CX28" s="160"/>
      <c r="CY28" s="374"/>
      <c r="CZ28" s="374"/>
      <c r="DA28" s="374"/>
      <c r="DB28" s="155" t="s">
        <v>154</v>
      </c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159" t="s">
        <v>148</v>
      </c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5"/>
      <c r="ED28" s="179" t="s">
        <v>129</v>
      </c>
      <c r="EE28" s="383"/>
      <c r="EF28" s="383"/>
      <c r="EG28" s="383"/>
      <c r="EH28" s="383"/>
      <c r="EI28" s="383"/>
      <c r="EJ28" s="383"/>
      <c r="EK28" s="383"/>
      <c r="EL28" s="383"/>
      <c r="EM28" s="383"/>
      <c r="EN28" s="383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3"/>
      <c r="EZ28" s="383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3"/>
      <c r="FL28" s="384"/>
      <c r="FM28" s="384"/>
      <c r="FN28" s="384"/>
      <c r="FO28" s="384"/>
      <c r="FP28" s="384"/>
      <c r="FQ28" s="384"/>
      <c r="FR28" s="384"/>
      <c r="FS28" s="384"/>
      <c r="FT28" s="384"/>
      <c r="FU28" s="384"/>
      <c r="FV28" s="384"/>
      <c r="FW28" s="384"/>
      <c r="FX28" s="384"/>
      <c r="FY28" s="384"/>
      <c r="FZ28" s="384"/>
      <c r="GA28" s="384"/>
      <c r="GB28" s="384"/>
      <c r="GC28" s="384"/>
      <c r="GD28" s="384"/>
      <c r="GE28" s="385"/>
    </row>
    <row r="29" spans="1:187" ht="56.25" customHeight="1" hidden="1">
      <c r="A29" s="378"/>
      <c r="B29" s="376"/>
      <c r="C29" s="376"/>
      <c r="D29" s="376"/>
      <c r="E29" s="377"/>
      <c r="F29" s="386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8"/>
      <c r="AR29" s="378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7"/>
      <c r="BD29" s="378"/>
      <c r="BE29" s="376"/>
      <c r="BF29" s="376"/>
      <c r="BG29" s="376"/>
      <c r="BH29" s="376"/>
      <c r="BI29" s="376"/>
      <c r="BJ29" s="376"/>
      <c r="BK29" s="376"/>
      <c r="BL29" s="376"/>
      <c r="BM29" s="377"/>
      <c r="BN29" s="378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7"/>
      <c r="CD29" s="378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162"/>
      <c r="CR29" s="163"/>
      <c r="CS29" s="163"/>
      <c r="CT29" s="163"/>
      <c r="CU29" s="163"/>
      <c r="CV29" s="163"/>
      <c r="CW29" s="163"/>
      <c r="CX29" s="163"/>
      <c r="CY29" s="376"/>
      <c r="CZ29" s="376"/>
      <c r="DA29" s="376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78"/>
      <c r="DO29" s="376"/>
      <c r="DP29" s="376"/>
      <c r="DQ29" s="376"/>
      <c r="DR29" s="376"/>
      <c r="DS29" s="376"/>
      <c r="DT29" s="376"/>
      <c r="DU29" s="376"/>
      <c r="DV29" s="376"/>
      <c r="DW29" s="376"/>
      <c r="DX29" s="376"/>
      <c r="DY29" s="376"/>
      <c r="DZ29" s="376"/>
      <c r="EA29" s="376"/>
      <c r="EB29" s="376"/>
      <c r="EC29" s="377"/>
      <c r="ED29" s="150" t="s">
        <v>164</v>
      </c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0" t="s">
        <v>165</v>
      </c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2"/>
      <c r="FL29" s="151" t="s">
        <v>131</v>
      </c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2"/>
    </row>
    <row r="30" spans="1:187" ht="11.25" hidden="1">
      <c r="A30" s="155">
        <v>1</v>
      </c>
      <c r="B30" s="155"/>
      <c r="C30" s="155"/>
      <c r="D30" s="155"/>
      <c r="E30" s="155"/>
      <c r="F30" s="150">
        <v>2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0">
        <v>3</v>
      </c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0">
        <v>4</v>
      </c>
      <c r="BE30" s="151"/>
      <c r="BF30" s="151"/>
      <c r="BG30" s="151"/>
      <c r="BH30" s="151"/>
      <c r="BI30" s="151"/>
      <c r="BJ30" s="151"/>
      <c r="BK30" s="151"/>
      <c r="BL30" s="151"/>
      <c r="BM30" s="152"/>
      <c r="BN30" s="150">
        <v>5</v>
      </c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2"/>
      <c r="CD30" s="150">
        <v>6</v>
      </c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5">
        <v>7</v>
      </c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1">
        <v>8</v>
      </c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2"/>
      <c r="DN30" s="150">
        <v>9</v>
      </c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2"/>
      <c r="ED30" s="150">
        <v>10</v>
      </c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0">
        <v>11</v>
      </c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2"/>
      <c r="FL30" s="151">
        <v>12</v>
      </c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2"/>
    </row>
    <row r="31" spans="1:187" ht="12.75" hidden="1">
      <c r="A31" s="155">
        <v>1</v>
      </c>
      <c r="B31" s="155"/>
      <c r="C31" s="155"/>
      <c r="D31" s="155"/>
      <c r="E31" s="155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0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0"/>
      <c r="BE31" s="154"/>
      <c r="BF31" s="154"/>
      <c r="BG31" s="154"/>
      <c r="BH31" s="154"/>
      <c r="BI31" s="154"/>
      <c r="BJ31" s="154"/>
      <c r="BK31" s="154"/>
      <c r="BL31" s="154"/>
      <c r="BM31" s="171"/>
      <c r="BN31" s="150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4"/>
      <c r="CB31" s="154"/>
      <c r="CC31" s="171"/>
      <c r="CD31" s="150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2"/>
      <c r="DN31" s="150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71"/>
      <c r="ED31" s="150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72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71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71"/>
    </row>
    <row r="32" spans="1:187" ht="12.75" hidden="1">
      <c r="A32" s="155">
        <v>2</v>
      </c>
      <c r="B32" s="155"/>
      <c r="C32" s="155"/>
      <c r="D32" s="155"/>
      <c r="E32" s="155"/>
      <c r="F32" s="150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0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0"/>
      <c r="BE32" s="154"/>
      <c r="BF32" s="154"/>
      <c r="BG32" s="154"/>
      <c r="BH32" s="154"/>
      <c r="BI32" s="154"/>
      <c r="BJ32" s="154"/>
      <c r="BK32" s="154"/>
      <c r="BL32" s="154"/>
      <c r="BM32" s="171"/>
      <c r="BN32" s="150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4"/>
      <c r="CB32" s="154"/>
      <c r="CC32" s="171"/>
      <c r="CD32" s="150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2"/>
      <c r="DN32" s="150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71"/>
      <c r="ED32" s="150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72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71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71"/>
    </row>
    <row r="33" spans="1:187" ht="12.75" hidden="1">
      <c r="A33" s="155">
        <v>3</v>
      </c>
      <c r="B33" s="155"/>
      <c r="C33" s="155"/>
      <c r="D33" s="155"/>
      <c r="E33" s="155"/>
      <c r="F33" s="150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0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0"/>
      <c r="BE33" s="154"/>
      <c r="BF33" s="154"/>
      <c r="BG33" s="154"/>
      <c r="BH33" s="154"/>
      <c r="BI33" s="154"/>
      <c r="BJ33" s="154"/>
      <c r="BK33" s="154"/>
      <c r="BL33" s="154"/>
      <c r="BM33" s="171"/>
      <c r="BN33" s="150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4"/>
      <c r="CB33" s="154"/>
      <c r="CC33" s="171"/>
      <c r="CD33" s="150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2"/>
      <c r="DN33" s="150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71"/>
      <c r="ED33" s="150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72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71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71"/>
    </row>
    <row r="34" spans="1:187" ht="12.75" customHeight="1" hidden="1">
      <c r="A34" s="150" t="s">
        <v>18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90"/>
      <c r="AR34" s="150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0"/>
      <c r="BE34" s="154"/>
      <c r="BF34" s="154"/>
      <c r="BG34" s="154"/>
      <c r="BH34" s="154"/>
      <c r="BI34" s="154"/>
      <c r="BJ34" s="154"/>
      <c r="BK34" s="154"/>
      <c r="BL34" s="154"/>
      <c r="BM34" s="171"/>
      <c r="BN34" s="150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4"/>
      <c r="CB34" s="154"/>
      <c r="CC34" s="171"/>
      <c r="CD34" s="150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2"/>
      <c r="DN34" s="150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71"/>
      <c r="ED34" s="150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72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71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71"/>
    </row>
    <row r="35" spans="1:187" ht="15.75" customHeight="1" hidden="1">
      <c r="A35" s="391" t="s">
        <v>136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2"/>
      <c r="DS35" s="392"/>
      <c r="DT35" s="392"/>
      <c r="DU35" s="392"/>
      <c r="DV35" s="392"/>
      <c r="DW35" s="392"/>
      <c r="DX35" s="392"/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2"/>
      <c r="EN35" s="392"/>
      <c r="EO35" s="392"/>
      <c r="EP35" s="392"/>
      <c r="EQ35" s="392"/>
      <c r="ER35" s="392"/>
      <c r="ES35" s="392"/>
      <c r="ET35" s="392"/>
      <c r="EU35" s="392"/>
      <c r="EV35" s="392"/>
      <c r="EW35" s="392"/>
      <c r="EX35" s="392"/>
      <c r="EY35" s="392"/>
      <c r="EZ35" s="392"/>
      <c r="FA35" s="392"/>
      <c r="FB35" s="392"/>
      <c r="FC35" s="392"/>
      <c r="FD35" s="392"/>
      <c r="FE35" s="392"/>
      <c r="FF35" s="392"/>
      <c r="FG35" s="392"/>
      <c r="FH35" s="392"/>
      <c r="FI35" s="392"/>
      <c r="FJ35" s="392"/>
      <c r="FK35" s="392"/>
      <c r="FL35" s="392"/>
      <c r="FM35" s="392"/>
      <c r="FN35" s="392"/>
      <c r="FO35" s="392"/>
      <c r="FP35" s="392"/>
      <c r="FQ35" s="392"/>
      <c r="FR35" s="392"/>
      <c r="FS35" s="392"/>
      <c r="FT35" s="392"/>
      <c r="FU35" s="392"/>
      <c r="FV35" s="392"/>
      <c r="FW35" s="392"/>
      <c r="FX35" s="392"/>
      <c r="FY35" s="392"/>
      <c r="FZ35" s="392"/>
      <c r="GA35" s="392"/>
      <c r="GB35" s="392"/>
      <c r="GC35" s="392"/>
      <c r="GD35" s="392"/>
      <c r="GE35" s="392"/>
    </row>
    <row r="36" spans="1:187" ht="12.75" hidden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  <c r="FS36" s="149"/>
      <c r="FT36" s="149"/>
      <c r="FU36" s="149"/>
      <c r="FV36" s="149"/>
      <c r="FW36" s="149"/>
      <c r="FX36" s="149"/>
      <c r="FY36" s="149"/>
      <c r="FZ36" s="149"/>
      <c r="GA36" s="149"/>
      <c r="GB36" s="149"/>
      <c r="GC36" s="149"/>
      <c r="GD36" s="149"/>
      <c r="GE36" s="149"/>
    </row>
    <row r="37" spans="1:187" ht="14.25" customHeight="1" hidden="1">
      <c r="A37" s="173" t="s">
        <v>149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</row>
    <row r="38" spans="1:187" ht="6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</row>
    <row r="39" spans="1:187" ht="21" customHeight="1" hidden="1">
      <c r="A39" s="155" t="s">
        <v>102</v>
      </c>
      <c r="B39" s="155"/>
      <c r="C39" s="155"/>
      <c r="D39" s="155"/>
      <c r="E39" s="155"/>
      <c r="F39" s="155" t="s">
        <v>36</v>
      </c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150" t="s">
        <v>152</v>
      </c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71"/>
      <c r="ES39" s="150" t="s">
        <v>105</v>
      </c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2"/>
    </row>
    <row r="40" spans="1:187" ht="12.75" hidden="1">
      <c r="A40" s="155">
        <v>1</v>
      </c>
      <c r="B40" s="155"/>
      <c r="C40" s="155"/>
      <c r="D40" s="155"/>
      <c r="E40" s="155"/>
      <c r="F40" s="155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150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71"/>
      <c r="ES40" s="150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2"/>
    </row>
    <row r="41" spans="1:187" ht="12.75" hidden="1">
      <c r="A41" s="155">
        <v>2</v>
      </c>
      <c r="B41" s="155"/>
      <c r="C41" s="155"/>
      <c r="D41" s="155"/>
      <c r="E41" s="155"/>
      <c r="F41" s="155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150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71"/>
      <c r="ES41" s="150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2"/>
    </row>
    <row r="42" spans="1:187" ht="11.25" customHeight="1" hidden="1">
      <c r="A42" s="165" t="s">
        <v>18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50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2"/>
    </row>
    <row r="43" spans="1:187" ht="13.5" customHeight="1" hidden="1">
      <c r="A43" s="146" t="s">
        <v>141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</row>
    <row r="44" spans="1:187" ht="11.2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</row>
    <row r="45" spans="1:187" ht="11.25" customHeight="1" hidden="1">
      <c r="A45" s="180" t="s">
        <v>142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</row>
    <row r="46" spans="1:187" ht="11.25" customHeight="1" hidden="1">
      <c r="A46" s="181" t="s">
        <v>108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</row>
    <row r="47" spans="1:187" ht="5.25" customHeight="1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23.25" customHeight="1" hidden="1">
      <c r="A48" s="153" t="s">
        <v>102</v>
      </c>
      <c r="B48" s="153"/>
      <c r="C48" s="153"/>
      <c r="D48" s="153"/>
      <c r="E48" s="153"/>
      <c r="F48" s="143" t="s">
        <v>36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5"/>
      <c r="ES48" s="143" t="s">
        <v>105</v>
      </c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5"/>
    </row>
    <row r="49" spans="1:187" ht="11.25" hidden="1">
      <c r="A49" s="153">
        <v>1</v>
      </c>
      <c r="B49" s="153"/>
      <c r="C49" s="153"/>
      <c r="D49" s="153"/>
      <c r="E49" s="153"/>
      <c r="F49" s="143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5"/>
      <c r="ES49" s="143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5"/>
    </row>
    <row r="50" spans="1:187" ht="11.25" hidden="1">
      <c r="A50" s="153">
        <v>2</v>
      </c>
      <c r="B50" s="153"/>
      <c r="C50" s="153"/>
      <c r="D50" s="153"/>
      <c r="E50" s="153"/>
      <c r="F50" s="143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5"/>
      <c r="ES50" s="143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5"/>
    </row>
    <row r="51" spans="1:187" ht="11.25" customHeight="1" hidden="1">
      <c r="A51" s="156" t="s">
        <v>18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8"/>
      <c r="ES51" s="143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5"/>
    </row>
    <row r="52" spans="1:187" ht="11.2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1.25" customHeight="1" hidden="1">
      <c r="A53" s="181" t="s">
        <v>109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</row>
    <row r="54" spans="1:187" ht="7.5" customHeight="1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26.25" customHeight="1" hidden="1">
      <c r="A55" s="153" t="s">
        <v>102</v>
      </c>
      <c r="B55" s="153"/>
      <c r="C55" s="153"/>
      <c r="D55" s="153"/>
      <c r="E55" s="153"/>
      <c r="F55" s="143" t="s">
        <v>36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5"/>
      <c r="ES55" s="143" t="s">
        <v>105</v>
      </c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5"/>
    </row>
    <row r="56" spans="1:187" ht="11.25" hidden="1">
      <c r="A56" s="153">
        <v>1</v>
      </c>
      <c r="B56" s="153"/>
      <c r="C56" s="153"/>
      <c r="D56" s="153"/>
      <c r="E56" s="153"/>
      <c r="F56" s="143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5"/>
      <c r="ES56" s="143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5"/>
    </row>
    <row r="57" spans="1:187" ht="11.25" hidden="1">
      <c r="A57" s="153">
        <v>2</v>
      </c>
      <c r="B57" s="153"/>
      <c r="C57" s="153"/>
      <c r="D57" s="153"/>
      <c r="E57" s="153"/>
      <c r="F57" s="143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5"/>
      <c r="ES57" s="143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5"/>
    </row>
    <row r="58" spans="1:187" ht="11.25" customHeight="1" hidden="1">
      <c r="A58" s="156" t="s">
        <v>18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8"/>
      <c r="ES58" s="143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5"/>
    </row>
    <row r="59" spans="1:187" ht="11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1.25" customHeight="1" hidden="1">
      <c r="A60" s="181" t="s">
        <v>110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</row>
    <row r="61" spans="1:187" ht="4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21" customHeight="1" hidden="1">
      <c r="A62" s="153" t="s">
        <v>102</v>
      </c>
      <c r="B62" s="153"/>
      <c r="C62" s="153"/>
      <c r="D62" s="153"/>
      <c r="E62" s="153"/>
      <c r="F62" s="143" t="s">
        <v>36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5"/>
      <c r="ES62" s="143" t="s">
        <v>105</v>
      </c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5"/>
    </row>
    <row r="63" spans="1:187" ht="11.25" hidden="1">
      <c r="A63" s="153">
        <v>1</v>
      </c>
      <c r="B63" s="153"/>
      <c r="C63" s="153"/>
      <c r="D63" s="153"/>
      <c r="E63" s="153"/>
      <c r="F63" s="143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5"/>
      <c r="ES63" s="143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5"/>
    </row>
    <row r="64" spans="1:187" ht="11.25" hidden="1">
      <c r="A64" s="153">
        <v>2</v>
      </c>
      <c r="B64" s="153"/>
      <c r="C64" s="153"/>
      <c r="D64" s="153"/>
      <c r="E64" s="153"/>
      <c r="F64" s="143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5"/>
      <c r="ES64" s="143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5"/>
    </row>
    <row r="65" spans="1:187" ht="11.25" customHeight="1" hidden="1">
      <c r="A65" s="156" t="s">
        <v>18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8"/>
      <c r="ES65" s="143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5"/>
    </row>
    <row r="66" spans="1:187" ht="11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1.25" customHeight="1" hidden="1">
      <c r="A67" s="181" t="s">
        <v>111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</row>
    <row r="68" spans="1:187" ht="6.75" customHeight="1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22.5" customHeight="1" hidden="1">
      <c r="A69" s="153" t="s">
        <v>102</v>
      </c>
      <c r="B69" s="153"/>
      <c r="C69" s="153"/>
      <c r="D69" s="153"/>
      <c r="E69" s="153"/>
      <c r="F69" s="143" t="s">
        <v>36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5"/>
      <c r="ES69" s="143" t="s">
        <v>105</v>
      </c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5"/>
    </row>
    <row r="70" spans="1:187" ht="11.25" hidden="1">
      <c r="A70" s="153">
        <v>1</v>
      </c>
      <c r="B70" s="153"/>
      <c r="C70" s="153"/>
      <c r="D70" s="153"/>
      <c r="E70" s="153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5"/>
      <c r="ES70" s="143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5"/>
    </row>
    <row r="71" spans="1:187" ht="11.25" hidden="1">
      <c r="A71" s="153">
        <v>2</v>
      </c>
      <c r="B71" s="153"/>
      <c r="C71" s="153"/>
      <c r="D71" s="153"/>
      <c r="E71" s="153"/>
      <c r="F71" s="143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5"/>
      <c r="ES71" s="143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5"/>
    </row>
    <row r="72" spans="1:187" ht="11.25" customHeight="1" hidden="1">
      <c r="A72" s="156" t="s">
        <v>18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8"/>
      <c r="ES72" s="143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5"/>
    </row>
    <row r="73" spans="1:187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</row>
    <row r="74" spans="1:187" ht="11.25">
      <c r="A74" s="182" t="s">
        <v>144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2"/>
      <c r="FB74" s="182"/>
      <c r="FC74" s="182"/>
      <c r="FD74" s="182"/>
      <c r="FE74" s="182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</row>
    <row r="75" spans="1:187" ht="6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</row>
    <row r="76" spans="1:187" ht="21" customHeight="1">
      <c r="A76" s="155" t="s">
        <v>102</v>
      </c>
      <c r="B76" s="155"/>
      <c r="C76" s="155"/>
      <c r="D76" s="155"/>
      <c r="E76" s="155"/>
      <c r="F76" s="155" t="s">
        <v>36</v>
      </c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38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/>
      <c r="DU76" s="382"/>
      <c r="DV76" s="382"/>
      <c r="DW76" s="150" t="s">
        <v>152</v>
      </c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71"/>
      <c r="ES76" s="150" t="s">
        <v>105</v>
      </c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2"/>
    </row>
    <row r="77" spans="1:187" ht="12.75">
      <c r="A77" s="155">
        <v>1</v>
      </c>
      <c r="B77" s="155"/>
      <c r="C77" s="155"/>
      <c r="D77" s="155"/>
      <c r="E77" s="155"/>
      <c r="F77" s="165" t="s">
        <v>218</v>
      </c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5"/>
      <c r="DW77" s="150">
        <v>152</v>
      </c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71"/>
      <c r="ES77" s="150">
        <f>1273400+84000</f>
        <v>1357400</v>
      </c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2"/>
    </row>
    <row r="78" spans="1:187" ht="12.75">
      <c r="A78" s="155">
        <v>2</v>
      </c>
      <c r="B78" s="155"/>
      <c r="C78" s="155"/>
      <c r="D78" s="155"/>
      <c r="E78" s="155"/>
      <c r="F78" s="155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382"/>
      <c r="CX78" s="382"/>
      <c r="CY78" s="382"/>
      <c r="CZ78" s="382"/>
      <c r="DA78" s="382"/>
      <c r="DB78" s="382"/>
      <c r="DC78" s="382"/>
      <c r="DD78" s="382"/>
      <c r="DE78" s="382"/>
      <c r="DF78" s="382"/>
      <c r="DG78" s="382"/>
      <c r="DH78" s="382"/>
      <c r="DI78" s="382"/>
      <c r="DJ78" s="382"/>
      <c r="DK78" s="382"/>
      <c r="DL78" s="382"/>
      <c r="DM78" s="382"/>
      <c r="DN78" s="382"/>
      <c r="DO78" s="382"/>
      <c r="DP78" s="382"/>
      <c r="DQ78" s="382"/>
      <c r="DR78" s="382"/>
      <c r="DS78" s="382"/>
      <c r="DT78" s="382"/>
      <c r="DU78" s="382"/>
      <c r="DV78" s="382"/>
      <c r="DW78" s="150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71"/>
      <c r="ES78" s="150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2"/>
    </row>
    <row r="79" spans="1:187" ht="11.25" customHeight="1">
      <c r="A79" s="150" t="s">
        <v>18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2"/>
      <c r="ES79" s="150">
        <f>ES77</f>
        <v>1357400</v>
      </c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2"/>
    </row>
    <row r="80" spans="1:187" ht="16.5" customHeight="1" hidden="1">
      <c r="A80" s="146" t="s">
        <v>143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</row>
    <row r="81" ht="11.25" hidden="1"/>
    <row r="82" spans="1:187" ht="12" hidden="1">
      <c r="A82" s="173" t="s">
        <v>146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</row>
    <row r="83" spans="1:187" ht="6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</row>
    <row r="84" spans="1:187" ht="32.25" customHeight="1" hidden="1">
      <c r="A84" s="155" t="s">
        <v>102</v>
      </c>
      <c r="B84" s="155"/>
      <c r="C84" s="155"/>
      <c r="D84" s="155"/>
      <c r="E84" s="155"/>
      <c r="F84" s="155" t="s">
        <v>36</v>
      </c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/>
      <c r="CR84" s="382"/>
      <c r="CS84" s="382"/>
      <c r="CT84" s="382"/>
      <c r="CU84" s="382"/>
      <c r="CV84" s="382"/>
      <c r="CW84" s="382"/>
      <c r="CX84" s="382"/>
      <c r="CY84" s="382"/>
      <c r="CZ84" s="382"/>
      <c r="DA84" s="382"/>
      <c r="DB84" s="382"/>
      <c r="DC84" s="382"/>
      <c r="DD84" s="382"/>
      <c r="DE84" s="382"/>
      <c r="DF84" s="382"/>
      <c r="DG84" s="382"/>
      <c r="DH84" s="382"/>
      <c r="DI84" s="382"/>
      <c r="DJ84" s="382"/>
      <c r="DK84" s="382"/>
      <c r="DL84" s="382"/>
      <c r="DM84" s="382"/>
      <c r="DN84" s="382"/>
      <c r="DO84" s="382"/>
      <c r="DP84" s="382"/>
      <c r="DQ84" s="382"/>
      <c r="DR84" s="382"/>
      <c r="DS84" s="382"/>
      <c r="DT84" s="382"/>
      <c r="DU84" s="382"/>
      <c r="DV84" s="382"/>
      <c r="DW84" s="150" t="s">
        <v>152</v>
      </c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71"/>
      <c r="ES84" s="150" t="s">
        <v>105</v>
      </c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2"/>
    </row>
    <row r="85" spans="1:187" ht="14.25" customHeight="1" hidden="1">
      <c r="A85" s="155">
        <v>1</v>
      </c>
      <c r="B85" s="155"/>
      <c r="C85" s="155"/>
      <c r="D85" s="155"/>
      <c r="E85" s="155"/>
      <c r="F85" s="155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2"/>
      <c r="BP85" s="382"/>
      <c r="BQ85" s="382"/>
      <c r="BR85" s="382"/>
      <c r="BS85" s="382"/>
      <c r="BT85" s="382"/>
      <c r="BU85" s="382"/>
      <c r="BV85" s="382"/>
      <c r="BW85" s="382"/>
      <c r="BX85" s="382"/>
      <c r="BY85" s="382"/>
      <c r="BZ85" s="382"/>
      <c r="CA85" s="382"/>
      <c r="CB85" s="382"/>
      <c r="CC85" s="382"/>
      <c r="CD85" s="382"/>
      <c r="CE85" s="382"/>
      <c r="CF85" s="382"/>
      <c r="CG85" s="382"/>
      <c r="CH85" s="382"/>
      <c r="CI85" s="382"/>
      <c r="CJ85" s="382"/>
      <c r="CK85" s="382"/>
      <c r="CL85" s="382"/>
      <c r="CM85" s="382"/>
      <c r="CN85" s="382"/>
      <c r="CO85" s="382"/>
      <c r="CP85" s="382"/>
      <c r="CQ85" s="382"/>
      <c r="CR85" s="382"/>
      <c r="CS85" s="382"/>
      <c r="CT85" s="382"/>
      <c r="CU85" s="382"/>
      <c r="CV85" s="382"/>
      <c r="CW85" s="382"/>
      <c r="CX85" s="382"/>
      <c r="CY85" s="382"/>
      <c r="CZ85" s="382"/>
      <c r="DA85" s="382"/>
      <c r="DB85" s="382"/>
      <c r="DC85" s="382"/>
      <c r="DD85" s="382"/>
      <c r="DE85" s="382"/>
      <c r="DF85" s="382"/>
      <c r="DG85" s="382"/>
      <c r="DH85" s="382"/>
      <c r="DI85" s="382"/>
      <c r="DJ85" s="382"/>
      <c r="DK85" s="382"/>
      <c r="DL85" s="382"/>
      <c r="DM85" s="382"/>
      <c r="DN85" s="382"/>
      <c r="DO85" s="382"/>
      <c r="DP85" s="382"/>
      <c r="DQ85" s="382"/>
      <c r="DR85" s="382"/>
      <c r="DS85" s="382"/>
      <c r="DT85" s="382"/>
      <c r="DU85" s="382"/>
      <c r="DV85" s="382"/>
      <c r="DW85" s="150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71"/>
      <c r="ES85" s="150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2"/>
    </row>
    <row r="86" spans="1:187" ht="12.75" hidden="1">
      <c r="A86" s="155">
        <v>2</v>
      </c>
      <c r="B86" s="155"/>
      <c r="C86" s="155"/>
      <c r="D86" s="155"/>
      <c r="E86" s="155"/>
      <c r="F86" s="155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2"/>
      <c r="BZ86" s="382"/>
      <c r="CA86" s="382"/>
      <c r="CB86" s="382"/>
      <c r="CC86" s="382"/>
      <c r="CD86" s="382"/>
      <c r="CE86" s="382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/>
      <c r="CR86" s="382"/>
      <c r="CS86" s="382"/>
      <c r="CT86" s="382"/>
      <c r="CU86" s="382"/>
      <c r="CV86" s="382"/>
      <c r="CW86" s="382"/>
      <c r="CX86" s="382"/>
      <c r="CY86" s="382"/>
      <c r="CZ86" s="382"/>
      <c r="DA86" s="382"/>
      <c r="DB86" s="382"/>
      <c r="DC86" s="382"/>
      <c r="DD86" s="382"/>
      <c r="DE86" s="382"/>
      <c r="DF86" s="382"/>
      <c r="DG86" s="382"/>
      <c r="DH86" s="382"/>
      <c r="DI86" s="382"/>
      <c r="DJ86" s="382"/>
      <c r="DK86" s="382"/>
      <c r="DL86" s="382"/>
      <c r="DM86" s="382"/>
      <c r="DN86" s="382"/>
      <c r="DO86" s="382"/>
      <c r="DP86" s="382"/>
      <c r="DQ86" s="382"/>
      <c r="DR86" s="382"/>
      <c r="DS86" s="382"/>
      <c r="DT86" s="382"/>
      <c r="DU86" s="382"/>
      <c r="DV86" s="382"/>
      <c r="DW86" s="150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71"/>
      <c r="ES86" s="150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2"/>
    </row>
    <row r="87" spans="1:187" ht="11.25" customHeight="1" hidden="1">
      <c r="A87" s="165" t="s">
        <v>18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6"/>
      <c r="EO87" s="166"/>
      <c r="EP87" s="166"/>
      <c r="EQ87" s="166"/>
      <c r="ER87" s="167"/>
      <c r="ES87" s="150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2"/>
    </row>
    <row r="88" spans="1:187" ht="17.25" customHeight="1" hidden="1">
      <c r="A88" s="146" t="s">
        <v>145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</row>
    <row r="89" spans="1:195" ht="11.2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ht="12" hidden="1">
      <c r="A90" s="177" t="s">
        <v>147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3"/>
      <c r="GG90" s="13"/>
      <c r="GH90" s="13"/>
      <c r="GI90" s="13"/>
      <c r="GJ90" s="13"/>
      <c r="GK90" s="13"/>
      <c r="GL90" s="13"/>
      <c r="GM90" s="13"/>
    </row>
    <row r="91" spans="188:195" ht="6.75" customHeight="1" hidden="1">
      <c r="GF91" s="13"/>
      <c r="GG91" s="13"/>
      <c r="GH91" s="13"/>
      <c r="GI91" s="13"/>
      <c r="GJ91" s="13"/>
      <c r="GK91" s="13"/>
      <c r="GL91" s="13"/>
      <c r="GM91" s="13"/>
    </row>
    <row r="92" spans="1:195" ht="27.75" customHeight="1" hidden="1">
      <c r="A92" s="169" t="s">
        <v>102</v>
      </c>
      <c r="B92" s="380"/>
      <c r="C92" s="380"/>
      <c r="D92" s="380"/>
      <c r="E92" s="381"/>
      <c r="F92" s="169" t="s">
        <v>36</v>
      </c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1"/>
      <c r="AR92" s="159" t="s">
        <v>152</v>
      </c>
      <c r="AS92" s="374"/>
      <c r="AT92" s="374"/>
      <c r="AU92" s="374"/>
      <c r="AV92" s="374"/>
      <c r="AW92" s="374"/>
      <c r="AX92" s="374"/>
      <c r="AY92" s="374"/>
      <c r="AZ92" s="374"/>
      <c r="BA92" s="374"/>
      <c r="BB92" s="374"/>
      <c r="BC92" s="375"/>
      <c r="BD92" s="159" t="s">
        <v>126</v>
      </c>
      <c r="BE92" s="374"/>
      <c r="BF92" s="374"/>
      <c r="BG92" s="374"/>
      <c r="BH92" s="374"/>
      <c r="BI92" s="374"/>
      <c r="BJ92" s="374"/>
      <c r="BK92" s="374"/>
      <c r="BL92" s="374"/>
      <c r="BM92" s="375"/>
      <c r="BN92" s="159" t="s">
        <v>127</v>
      </c>
      <c r="BO92" s="374"/>
      <c r="BP92" s="374"/>
      <c r="BQ92" s="374"/>
      <c r="BR92" s="374"/>
      <c r="BS92" s="374"/>
      <c r="BT92" s="374"/>
      <c r="BU92" s="374"/>
      <c r="BV92" s="374"/>
      <c r="BW92" s="374"/>
      <c r="BX92" s="374"/>
      <c r="BY92" s="374"/>
      <c r="BZ92" s="374"/>
      <c r="CA92" s="374"/>
      <c r="CB92" s="374"/>
      <c r="CC92" s="375"/>
      <c r="CD92" s="159" t="s">
        <v>158</v>
      </c>
      <c r="CE92" s="374"/>
      <c r="CF92" s="374"/>
      <c r="CG92" s="374"/>
      <c r="CH92" s="374"/>
      <c r="CI92" s="374"/>
      <c r="CJ92" s="374"/>
      <c r="CK92" s="374"/>
      <c r="CL92" s="374"/>
      <c r="CM92" s="374"/>
      <c r="CN92" s="374"/>
      <c r="CO92" s="374"/>
      <c r="CP92" s="374"/>
      <c r="CQ92" s="159" t="s">
        <v>62</v>
      </c>
      <c r="CR92" s="160"/>
      <c r="CS92" s="160"/>
      <c r="CT92" s="160"/>
      <c r="CU92" s="160"/>
      <c r="CV92" s="160"/>
      <c r="CW92" s="160"/>
      <c r="CX92" s="160"/>
      <c r="CY92" s="374"/>
      <c r="CZ92" s="374"/>
      <c r="DA92" s="374"/>
      <c r="DB92" s="155" t="s">
        <v>154</v>
      </c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159" t="s">
        <v>148</v>
      </c>
      <c r="DO92" s="374"/>
      <c r="DP92" s="374"/>
      <c r="DQ92" s="374"/>
      <c r="DR92" s="374"/>
      <c r="DS92" s="374"/>
      <c r="DT92" s="374"/>
      <c r="DU92" s="374"/>
      <c r="DV92" s="374"/>
      <c r="DW92" s="374"/>
      <c r="DX92" s="374"/>
      <c r="DY92" s="374"/>
      <c r="DZ92" s="374"/>
      <c r="EA92" s="374"/>
      <c r="EB92" s="374"/>
      <c r="EC92" s="375"/>
      <c r="ED92" s="179" t="s">
        <v>129</v>
      </c>
      <c r="EE92" s="383"/>
      <c r="EF92" s="383"/>
      <c r="EG92" s="383"/>
      <c r="EH92" s="383"/>
      <c r="EI92" s="383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3"/>
      <c r="EW92" s="383"/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3"/>
      <c r="FK92" s="383"/>
      <c r="FL92" s="384"/>
      <c r="FM92" s="384"/>
      <c r="FN92" s="384"/>
      <c r="FO92" s="384"/>
      <c r="FP92" s="384"/>
      <c r="FQ92" s="384"/>
      <c r="FR92" s="384"/>
      <c r="FS92" s="384"/>
      <c r="FT92" s="384"/>
      <c r="FU92" s="384"/>
      <c r="FV92" s="384"/>
      <c r="FW92" s="384"/>
      <c r="FX92" s="384"/>
      <c r="FY92" s="384"/>
      <c r="FZ92" s="384"/>
      <c r="GA92" s="384"/>
      <c r="GB92" s="384"/>
      <c r="GC92" s="384"/>
      <c r="GD92" s="384"/>
      <c r="GE92" s="385"/>
      <c r="GF92" s="13"/>
      <c r="GG92" s="13"/>
      <c r="GH92" s="13"/>
      <c r="GI92" s="13"/>
      <c r="GJ92" s="13"/>
      <c r="GK92" s="13"/>
      <c r="GL92" s="13"/>
      <c r="GM92" s="13"/>
    </row>
    <row r="93" spans="1:195" ht="50.25" customHeight="1" hidden="1">
      <c r="A93" s="386"/>
      <c r="B93" s="387"/>
      <c r="C93" s="387"/>
      <c r="D93" s="387"/>
      <c r="E93" s="388"/>
      <c r="F93" s="386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8"/>
      <c r="AR93" s="378"/>
      <c r="AS93" s="376"/>
      <c r="AT93" s="376"/>
      <c r="AU93" s="376"/>
      <c r="AV93" s="376"/>
      <c r="AW93" s="376"/>
      <c r="AX93" s="376"/>
      <c r="AY93" s="376"/>
      <c r="AZ93" s="376"/>
      <c r="BA93" s="376"/>
      <c r="BB93" s="376"/>
      <c r="BC93" s="377"/>
      <c r="BD93" s="378"/>
      <c r="BE93" s="376"/>
      <c r="BF93" s="376"/>
      <c r="BG93" s="376"/>
      <c r="BH93" s="376"/>
      <c r="BI93" s="376"/>
      <c r="BJ93" s="376"/>
      <c r="BK93" s="376"/>
      <c r="BL93" s="376"/>
      <c r="BM93" s="377"/>
      <c r="BN93" s="378"/>
      <c r="BO93" s="376"/>
      <c r="BP93" s="376"/>
      <c r="BQ93" s="376"/>
      <c r="BR93" s="376"/>
      <c r="BS93" s="376"/>
      <c r="BT93" s="376"/>
      <c r="BU93" s="376"/>
      <c r="BV93" s="376"/>
      <c r="BW93" s="376"/>
      <c r="BX93" s="376"/>
      <c r="BY93" s="376"/>
      <c r="BZ93" s="376"/>
      <c r="CA93" s="376"/>
      <c r="CB93" s="376"/>
      <c r="CC93" s="377"/>
      <c r="CD93" s="378"/>
      <c r="CE93" s="376"/>
      <c r="CF93" s="376"/>
      <c r="CG93" s="376"/>
      <c r="CH93" s="376"/>
      <c r="CI93" s="376"/>
      <c r="CJ93" s="376"/>
      <c r="CK93" s="376"/>
      <c r="CL93" s="376"/>
      <c r="CM93" s="376"/>
      <c r="CN93" s="376"/>
      <c r="CO93" s="376"/>
      <c r="CP93" s="376"/>
      <c r="CQ93" s="162"/>
      <c r="CR93" s="163"/>
      <c r="CS93" s="163"/>
      <c r="CT93" s="163"/>
      <c r="CU93" s="163"/>
      <c r="CV93" s="163"/>
      <c r="CW93" s="163"/>
      <c r="CX93" s="163"/>
      <c r="CY93" s="376"/>
      <c r="CZ93" s="376"/>
      <c r="DA93" s="376"/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78"/>
      <c r="DO93" s="376"/>
      <c r="DP93" s="376"/>
      <c r="DQ93" s="376"/>
      <c r="DR93" s="376"/>
      <c r="DS93" s="376"/>
      <c r="DT93" s="376"/>
      <c r="DU93" s="376"/>
      <c r="DV93" s="376"/>
      <c r="DW93" s="376"/>
      <c r="DX93" s="376"/>
      <c r="DY93" s="376"/>
      <c r="DZ93" s="376"/>
      <c r="EA93" s="376"/>
      <c r="EB93" s="376"/>
      <c r="EC93" s="377"/>
      <c r="ED93" s="150" t="s">
        <v>164</v>
      </c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0" t="s">
        <v>165</v>
      </c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2"/>
      <c r="FL93" s="151" t="s">
        <v>131</v>
      </c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2"/>
      <c r="GF93" s="13"/>
      <c r="GG93" s="13"/>
      <c r="GH93" s="13"/>
      <c r="GI93" s="13"/>
      <c r="GJ93" s="13"/>
      <c r="GK93" s="13"/>
      <c r="GL93" s="13"/>
      <c r="GM93" s="13"/>
    </row>
    <row r="94" spans="1:195" ht="11.25" hidden="1">
      <c r="A94" s="155">
        <v>1</v>
      </c>
      <c r="B94" s="155"/>
      <c r="C94" s="155"/>
      <c r="D94" s="155"/>
      <c r="E94" s="155"/>
      <c r="F94" s="150">
        <v>2</v>
      </c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0">
        <v>3</v>
      </c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0">
        <v>4</v>
      </c>
      <c r="BE94" s="151"/>
      <c r="BF94" s="151"/>
      <c r="BG94" s="151"/>
      <c r="BH94" s="151"/>
      <c r="BI94" s="151"/>
      <c r="BJ94" s="151"/>
      <c r="BK94" s="151"/>
      <c r="BL94" s="151"/>
      <c r="BM94" s="152"/>
      <c r="BN94" s="150">
        <v>5</v>
      </c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2"/>
      <c r="CD94" s="150">
        <v>6</v>
      </c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5">
        <v>7</v>
      </c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1">
        <v>8</v>
      </c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2"/>
      <c r="DN94" s="150">
        <v>9</v>
      </c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2"/>
      <c r="ED94" s="150">
        <v>10</v>
      </c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0">
        <v>11</v>
      </c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2"/>
      <c r="FL94" s="151">
        <v>12</v>
      </c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2"/>
      <c r="GF94" s="13"/>
      <c r="GG94" s="13"/>
      <c r="GH94" s="13"/>
      <c r="GI94" s="13"/>
      <c r="GJ94" s="13"/>
      <c r="GK94" s="13"/>
      <c r="GL94" s="13"/>
      <c r="GM94" s="13"/>
    </row>
    <row r="95" spans="1:195" ht="12.75" hidden="1">
      <c r="A95" s="155">
        <v>1</v>
      </c>
      <c r="B95" s="155"/>
      <c r="C95" s="155"/>
      <c r="D95" s="155"/>
      <c r="E95" s="155"/>
      <c r="F95" s="150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0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0"/>
      <c r="BE95" s="154"/>
      <c r="BF95" s="154"/>
      <c r="BG95" s="154"/>
      <c r="BH95" s="154"/>
      <c r="BI95" s="154"/>
      <c r="BJ95" s="154"/>
      <c r="BK95" s="154"/>
      <c r="BL95" s="154"/>
      <c r="BM95" s="171"/>
      <c r="BN95" s="150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4"/>
      <c r="CB95" s="154"/>
      <c r="CC95" s="171"/>
      <c r="CD95" s="150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2"/>
      <c r="DN95" s="150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71"/>
      <c r="ED95" s="150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72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71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71"/>
      <c r="GF95" s="13"/>
      <c r="GG95" s="13"/>
      <c r="GH95" s="13"/>
      <c r="GI95" s="13"/>
      <c r="GJ95" s="13"/>
      <c r="GK95" s="13"/>
      <c r="GL95" s="13"/>
      <c r="GM95" s="13"/>
    </row>
    <row r="96" spans="1:195" ht="12.75" hidden="1">
      <c r="A96" s="155">
        <v>2</v>
      </c>
      <c r="B96" s="155"/>
      <c r="C96" s="155"/>
      <c r="D96" s="155"/>
      <c r="E96" s="155"/>
      <c r="F96" s="150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0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0"/>
      <c r="BE96" s="154"/>
      <c r="BF96" s="154"/>
      <c r="BG96" s="154"/>
      <c r="BH96" s="154"/>
      <c r="BI96" s="154"/>
      <c r="BJ96" s="154"/>
      <c r="BK96" s="154"/>
      <c r="BL96" s="154"/>
      <c r="BM96" s="171"/>
      <c r="BN96" s="150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4"/>
      <c r="CB96" s="154"/>
      <c r="CC96" s="171"/>
      <c r="CD96" s="150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2"/>
      <c r="DN96" s="150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71"/>
      <c r="ED96" s="150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72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71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71"/>
      <c r="GF96" s="13"/>
      <c r="GG96" s="13"/>
      <c r="GH96" s="13"/>
      <c r="GI96" s="13"/>
      <c r="GJ96" s="13"/>
      <c r="GK96" s="13"/>
      <c r="GL96" s="13"/>
      <c r="GM96" s="13"/>
    </row>
    <row r="97" spans="1:195" ht="12.75" hidden="1">
      <c r="A97" s="155">
        <v>3</v>
      </c>
      <c r="B97" s="155"/>
      <c r="C97" s="155"/>
      <c r="D97" s="155"/>
      <c r="E97" s="155"/>
      <c r="F97" s="150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0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0"/>
      <c r="BE97" s="154"/>
      <c r="BF97" s="154"/>
      <c r="BG97" s="154"/>
      <c r="BH97" s="154"/>
      <c r="BI97" s="154"/>
      <c r="BJ97" s="154"/>
      <c r="BK97" s="154"/>
      <c r="BL97" s="154"/>
      <c r="BM97" s="171"/>
      <c r="BN97" s="150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4"/>
      <c r="CB97" s="154"/>
      <c r="CC97" s="171"/>
      <c r="CD97" s="150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2"/>
      <c r="DN97" s="150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71"/>
      <c r="ED97" s="150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72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71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71"/>
      <c r="GF97" s="13"/>
      <c r="GG97" s="13"/>
      <c r="GH97" s="13"/>
      <c r="GI97" s="13"/>
      <c r="GJ97" s="13"/>
      <c r="GK97" s="13"/>
      <c r="GL97" s="13"/>
      <c r="GM97" s="13"/>
    </row>
    <row r="98" spans="1:195" ht="12.75" hidden="1">
      <c r="A98" s="155"/>
      <c r="B98" s="155"/>
      <c r="C98" s="155"/>
      <c r="D98" s="155"/>
      <c r="E98" s="155"/>
      <c r="F98" s="174" t="s">
        <v>18</v>
      </c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50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0"/>
      <c r="BE98" s="154"/>
      <c r="BF98" s="154"/>
      <c r="BG98" s="154"/>
      <c r="BH98" s="154"/>
      <c r="BI98" s="154"/>
      <c r="BJ98" s="154"/>
      <c r="BK98" s="154"/>
      <c r="BL98" s="154"/>
      <c r="BM98" s="171"/>
      <c r="BN98" s="150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4"/>
      <c r="CB98" s="154"/>
      <c r="CC98" s="171"/>
      <c r="CD98" s="150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2"/>
      <c r="DN98" s="150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71"/>
      <c r="ED98" s="150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72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71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71"/>
      <c r="GF98" s="13"/>
      <c r="GG98" s="13"/>
      <c r="GH98" s="13"/>
      <c r="GI98" s="13"/>
      <c r="GJ98" s="13"/>
      <c r="GK98" s="13"/>
      <c r="GL98" s="13"/>
      <c r="GM98" s="13"/>
    </row>
    <row r="99" spans="1:195" ht="29.25" customHeight="1" hidden="1">
      <c r="A99" s="146" t="s">
        <v>153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7"/>
      <c r="FL99" s="147"/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3"/>
      <c r="GG99" s="13"/>
      <c r="GH99" s="13"/>
      <c r="GI99" s="13"/>
      <c r="GJ99" s="13"/>
      <c r="GK99" s="13"/>
      <c r="GL99" s="13"/>
      <c r="GM99" s="13"/>
    </row>
    <row r="100" spans="1:195" ht="11.2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ht="12" hidden="1">
      <c r="A101" s="177" t="s">
        <v>155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/>
      <c r="CU101" s="177"/>
      <c r="CV101" s="177"/>
      <c r="CW101" s="177"/>
      <c r="CX101" s="177"/>
      <c r="CY101" s="177"/>
      <c r="CZ101" s="177"/>
      <c r="DA101" s="177"/>
      <c r="DB101" s="177"/>
      <c r="DC101" s="177"/>
      <c r="DD101" s="177"/>
      <c r="DE101" s="177"/>
      <c r="DF101" s="177"/>
      <c r="DG101" s="177"/>
      <c r="DH101" s="177"/>
      <c r="DI101" s="177"/>
      <c r="DJ101" s="177"/>
      <c r="DK101" s="177"/>
      <c r="DL101" s="177"/>
      <c r="DM101" s="177"/>
      <c r="DN101" s="177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  <c r="EI101" s="177"/>
      <c r="EJ101" s="177"/>
      <c r="EK101" s="177"/>
      <c r="EL101" s="177"/>
      <c r="EM101" s="177"/>
      <c r="EN101" s="177"/>
      <c r="EO101" s="177"/>
      <c r="EP101" s="177"/>
      <c r="EQ101" s="177"/>
      <c r="ER101" s="177"/>
      <c r="ES101" s="177"/>
      <c r="ET101" s="177"/>
      <c r="EU101" s="177"/>
      <c r="EV101" s="177"/>
      <c r="EW101" s="177"/>
      <c r="EX101" s="177"/>
      <c r="EY101" s="177"/>
      <c r="EZ101" s="177"/>
      <c r="FA101" s="177"/>
      <c r="FB101" s="177"/>
      <c r="FC101" s="177"/>
      <c r="FD101" s="177"/>
      <c r="FE101" s="177"/>
      <c r="FF101" s="177"/>
      <c r="FG101" s="177"/>
      <c r="FH101" s="177"/>
      <c r="FI101" s="177"/>
      <c r="FJ101" s="177"/>
      <c r="FK101" s="177"/>
      <c r="FL101" s="177"/>
      <c r="FM101" s="177"/>
      <c r="FN101" s="177"/>
      <c r="FO101" s="177"/>
      <c r="FP101" s="177"/>
      <c r="FQ101" s="177"/>
      <c r="FR101" s="177"/>
      <c r="FS101" s="177"/>
      <c r="FT101" s="177"/>
      <c r="FU101" s="177"/>
      <c r="FV101" s="177"/>
      <c r="FW101" s="177"/>
      <c r="FX101" s="177"/>
      <c r="FY101" s="177"/>
      <c r="FZ101" s="177"/>
      <c r="GA101" s="177"/>
      <c r="GB101" s="177"/>
      <c r="GC101" s="177"/>
      <c r="GD101" s="177"/>
      <c r="GE101" s="177"/>
      <c r="GF101" s="13"/>
      <c r="GG101" s="13"/>
      <c r="GH101" s="13"/>
      <c r="GI101" s="13"/>
      <c r="GJ101" s="13"/>
      <c r="GK101" s="13"/>
      <c r="GL101" s="13"/>
      <c r="GM101" s="13"/>
    </row>
    <row r="102" spans="188:195" ht="11.25" hidden="1">
      <c r="GF102" s="13"/>
      <c r="GG102" s="13"/>
      <c r="GH102" s="13"/>
      <c r="GI102" s="13"/>
      <c r="GJ102" s="13"/>
      <c r="GK102" s="13"/>
      <c r="GL102" s="13"/>
      <c r="GM102" s="13"/>
    </row>
    <row r="103" spans="1:195" ht="27.75" customHeight="1" hidden="1">
      <c r="A103" s="153" t="s">
        <v>102</v>
      </c>
      <c r="B103" s="153"/>
      <c r="C103" s="153"/>
      <c r="D103" s="153"/>
      <c r="E103" s="153"/>
      <c r="F103" s="143" t="s">
        <v>36</v>
      </c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5"/>
      <c r="ES103" s="143" t="s">
        <v>105</v>
      </c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5"/>
      <c r="GF103" s="13"/>
      <c r="GG103" s="13"/>
      <c r="GH103" s="13"/>
      <c r="GI103" s="13"/>
      <c r="GJ103" s="13"/>
      <c r="GK103" s="13"/>
      <c r="GL103" s="13"/>
      <c r="GM103" s="13"/>
    </row>
    <row r="104" spans="1:195" ht="12.75" customHeight="1" hidden="1">
      <c r="A104" s="153">
        <v>1</v>
      </c>
      <c r="B104" s="153"/>
      <c r="C104" s="153"/>
      <c r="D104" s="153"/>
      <c r="E104" s="153"/>
      <c r="F104" s="143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5"/>
      <c r="ES104" s="143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  <c r="FS104" s="144"/>
      <c r="FT104" s="144"/>
      <c r="FU104" s="144"/>
      <c r="FV104" s="144"/>
      <c r="FW104" s="144"/>
      <c r="FX104" s="144"/>
      <c r="FY104" s="144"/>
      <c r="FZ104" s="144"/>
      <c r="GA104" s="144"/>
      <c r="GB104" s="144"/>
      <c r="GC104" s="144"/>
      <c r="GD104" s="144"/>
      <c r="GE104" s="145"/>
      <c r="GF104" s="13"/>
      <c r="GG104" s="13"/>
      <c r="GH104" s="13"/>
      <c r="GI104" s="13"/>
      <c r="GJ104" s="13"/>
      <c r="GK104" s="13"/>
      <c r="GL104" s="13"/>
      <c r="GM104" s="13"/>
    </row>
    <row r="105" spans="1:195" ht="11.25" hidden="1">
      <c r="A105" s="153">
        <v>2</v>
      </c>
      <c r="B105" s="153"/>
      <c r="C105" s="153"/>
      <c r="D105" s="153"/>
      <c r="E105" s="153"/>
      <c r="F105" s="143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5"/>
      <c r="ES105" s="143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  <c r="FS105" s="144"/>
      <c r="FT105" s="144"/>
      <c r="FU105" s="144"/>
      <c r="FV105" s="144"/>
      <c r="FW105" s="144"/>
      <c r="FX105" s="144"/>
      <c r="FY105" s="144"/>
      <c r="FZ105" s="144"/>
      <c r="GA105" s="144"/>
      <c r="GB105" s="144"/>
      <c r="GC105" s="144"/>
      <c r="GD105" s="144"/>
      <c r="GE105" s="145"/>
      <c r="GF105" s="13"/>
      <c r="GG105" s="13"/>
      <c r="GH105" s="13"/>
      <c r="GI105" s="13"/>
      <c r="GJ105" s="13"/>
      <c r="GK105" s="13"/>
      <c r="GL105" s="13"/>
      <c r="GM105" s="13"/>
    </row>
    <row r="106" spans="1:195" ht="11.25" hidden="1">
      <c r="A106" s="156" t="s">
        <v>18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8"/>
      <c r="ES106" s="143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  <c r="FS106" s="144"/>
      <c r="FT106" s="144"/>
      <c r="FU106" s="144"/>
      <c r="FV106" s="144"/>
      <c r="FW106" s="144"/>
      <c r="FX106" s="144"/>
      <c r="FY106" s="144"/>
      <c r="FZ106" s="144"/>
      <c r="GA106" s="144"/>
      <c r="GB106" s="144"/>
      <c r="GC106" s="144"/>
      <c r="GD106" s="144"/>
      <c r="GE106" s="145"/>
      <c r="GF106" s="13"/>
      <c r="GG106" s="13"/>
      <c r="GH106" s="13"/>
      <c r="GI106" s="13"/>
      <c r="GJ106" s="13"/>
      <c r="GK106" s="13"/>
      <c r="GL106" s="13"/>
      <c r="GM106" s="13"/>
    </row>
    <row r="107" spans="1:195" ht="22.5" customHeight="1" hidden="1">
      <c r="A107" s="146" t="s">
        <v>176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3"/>
      <c r="GG107" s="13"/>
      <c r="GH107" s="13"/>
      <c r="GI107" s="13"/>
      <c r="GJ107" s="13"/>
      <c r="GK107" s="13"/>
      <c r="GL107" s="13"/>
      <c r="GM107" s="13"/>
    </row>
    <row r="108" spans="1:195" ht="12.75" hidden="1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3"/>
      <c r="GG108" s="13"/>
      <c r="GH108" s="13"/>
      <c r="GI108" s="13"/>
      <c r="GJ108" s="13"/>
      <c r="GK108" s="13"/>
      <c r="GL108" s="13"/>
      <c r="GM108" s="13"/>
    </row>
    <row r="109" spans="1:195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</row>
    <row r="120" spans="1:195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</row>
    <row r="121" spans="1:19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</row>
    <row r="122" spans="1:19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</row>
    <row r="123" spans="1:195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</row>
    <row r="124" spans="1:195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</row>
    <row r="125" spans="1:195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</row>
    <row r="126" spans="1:19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</row>
    <row r="127" spans="1:19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</row>
    <row r="128" spans="1:195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</row>
    <row r="129" spans="1:195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</row>
    <row r="130" spans="1:195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</row>
    <row r="131" spans="1:19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</row>
    <row r="132" spans="1:19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</row>
    <row r="133" spans="1:195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</row>
    <row r="134" spans="1:195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</row>
    <row r="163" spans="1:195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</row>
    <row r="164" spans="1:195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</row>
    <row r="165" spans="1:195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</row>
    <row r="166" spans="1:19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</row>
    <row r="167" spans="1:195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</row>
    <row r="168" spans="1:195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</row>
    <row r="169" spans="1:195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</row>
    <row r="170" spans="1:195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</row>
    <row r="207" spans="1:19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</row>
    <row r="208" spans="1:195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</row>
    <row r="209" spans="1:195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</row>
    <row r="210" spans="1:195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</row>
    <row r="211" spans="1:195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</row>
    <row r="212" spans="1:195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</row>
    <row r="213" spans="1:195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</row>
    <row r="214" spans="1:195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</row>
    <row r="215" spans="1:195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</row>
    <row r="216" spans="1:195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</row>
    <row r="217" spans="1:195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</row>
    <row r="218" spans="1:195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</row>
    <row r="219" spans="1:195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</row>
    <row r="220" spans="1:195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</row>
    <row r="221" spans="1:195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</row>
    <row r="222" spans="1:195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</row>
    <row r="223" spans="1:195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</row>
    <row r="224" spans="1:195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</row>
    <row r="225" spans="1:195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</row>
    <row r="226" spans="1:195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</row>
    <row r="227" spans="1:195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</row>
    <row r="228" spans="1:195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</row>
    <row r="229" spans="1:195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</row>
    <row r="230" spans="1:195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</row>
    <row r="231" spans="1:195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</row>
    <row r="232" spans="1:195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</row>
    <row r="233" spans="1:195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</row>
    <row r="234" spans="1:195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</row>
    <row r="235" spans="1:195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</row>
    <row r="236" spans="1:195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</row>
    <row r="237" spans="1:195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</row>
    <row r="238" spans="1:195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</row>
    <row r="239" spans="1:195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</row>
    <row r="240" spans="1:195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</row>
    <row r="241" spans="1:195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</row>
    <row r="242" spans="1:195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</row>
    <row r="243" spans="1:195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</row>
    <row r="244" spans="1:195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</row>
    <row r="245" spans="1:195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</row>
    <row r="246" spans="1:195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</row>
    <row r="247" spans="1:195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</row>
    <row r="248" spans="1:195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</row>
    <row r="249" spans="1:195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</row>
    <row r="250" spans="1:195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</row>
    <row r="251" spans="1:195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</row>
    <row r="252" spans="1:195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</row>
    <row r="253" spans="1:195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</row>
    <row r="254" spans="1:195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</row>
    <row r="255" spans="1:195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</row>
    <row r="256" spans="1:195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</row>
    <row r="257" spans="1:195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</row>
    <row r="258" spans="1:195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</row>
    <row r="259" spans="1:195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</row>
    <row r="260" spans="1:195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</row>
    <row r="261" spans="1:195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</row>
    <row r="262" spans="1:195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</row>
    <row r="263" spans="1:195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</row>
    <row r="264" spans="1:195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</row>
    <row r="265" spans="1:195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</row>
    <row r="266" spans="1:195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</row>
    <row r="267" spans="1:195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</row>
    <row r="268" spans="1:195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</row>
    <row r="269" spans="1:195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</row>
    <row r="270" spans="1:195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</row>
    <row r="271" spans="1:195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</row>
    <row r="272" spans="1:195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</row>
    <row r="273" spans="1:195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</row>
    <row r="274" spans="1:195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</row>
    <row r="275" spans="1:195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</row>
    <row r="276" spans="1:195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</row>
    <row r="277" spans="1:195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</row>
    <row r="278" spans="1:195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</row>
    <row r="279" spans="1:195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</row>
    <row r="280" spans="1:195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</row>
    <row r="281" spans="1:195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</row>
    <row r="282" spans="1:195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</row>
    <row r="283" spans="1:195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</row>
    <row r="284" spans="1:195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</row>
    <row r="285" spans="1:195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</row>
    <row r="286" spans="1:195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</row>
    <row r="287" spans="1:195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</row>
    <row r="288" spans="1:195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</row>
    <row r="289" spans="1:195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</row>
    <row r="290" spans="1:195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</row>
    <row r="291" spans="1:195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</row>
    <row r="292" spans="1:195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</row>
    <row r="293" spans="1:195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</row>
    <row r="294" spans="1:195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</row>
    <row r="295" spans="1:195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</row>
    <row r="296" spans="1:195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</row>
    <row r="297" spans="1:195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</row>
    <row r="298" spans="1:195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</row>
    <row r="299" spans="1:195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</row>
    <row r="300" spans="1:195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</row>
    <row r="301" spans="1:195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</row>
    <row r="302" spans="1:195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</row>
    <row r="303" spans="1:195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</row>
    <row r="304" spans="1:195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</row>
    <row r="305" spans="1:195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</row>
    <row r="306" spans="1:195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</row>
    <row r="307" spans="1:195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</row>
    <row r="308" spans="1:195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</row>
    <row r="309" spans="1:195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</row>
    <row r="310" spans="1:195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</row>
    <row r="311" spans="1:195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</row>
    <row r="312" spans="1:195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</row>
    <row r="313" spans="1:195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</row>
    <row r="314" spans="1:195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</row>
    <row r="315" spans="1:195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</row>
    <row r="316" spans="1:195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</row>
    <row r="317" spans="1:195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</row>
    <row r="318" spans="1:195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</row>
    <row r="319" spans="1:195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</row>
    <row r="320" spans="1:195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</row>
    <row r="321" spans="1:195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</row>
    <row r="322" spans="1:195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</row>
    <row r="323" spans="1:195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</row>
    <row r="324" spans="1:195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</row>
    <row r="325" spans="1:195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</row>
    <row r="326" spans="1:195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</row>
    <row r="327" spans="1:195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</row>
    <row r="328" spans="1:195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</row>
    <row r="329" spans="1:195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</row>
    <row r="330" spans="1:195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</row>
    <row r="331" spans="1:195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</row>
    <row r="332" spans="1:195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</row>
    <row r="333" spans="1:195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</row>
    <row r="334" spans="1:195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</row>
    <row r="335" spans="1:195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</row>
    <row r="336" spans="1:195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</row>
    <row r="337" spans="1:195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</row>
    <row r="338" spans="1:195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</row>
    <row r="339" spans="1:195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</row>
    <row r="340" spans="1:195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</row>
    <row r="341" spans="1:195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3"/>
  <sheetViews>
    <sheetView view="pageBreakPreview" zoomScaleSheetLayoutView="100" zoomScalePageLayoutView="0" workbookViewId="0" topLeftCell="A2">
      <selection activeCell="A2" sqref="A1:IV16384"/>
    </sheetView>
  </sheetViews>
  <sheetFormatPr defaultColWidth="0.875" defaultRowHeight="12.75"/>
  <cols>
    <col min="1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375" style="15" customWidth="1"/>
    <col min="97" max="106" width="0.875" style="15" customWidth="1"/>
    <col min="107" max="107" width="2.37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8.75390625" style="15" customWidth="1"/>
    <col min="134" max="16384" width="0.875" style="15" customWidth="1"/>
  </cols>
  <sheetData>
    <row r="1" spans="84:133" ht="20.25" customHeight="1" hidden="1">
      <c r="CF1" s="205" t="s">
        <v>4</v>
      </c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</row>
    <row r="2" ht="13.5" customHeight="1">
      <c r="CX2" s="16"/>
    </row>
    <row r="3" spans="1:133" ht="20.25" customHeight="1">
      <c r="A3" s="207" t="s">
        <v>112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</row>
    <row r="4" s="17" customFormat="1" ht="13.5" customHeight="1"/>
    <row r="5" spans="1:48" s="17" customFormat="1" ht="15">
      <c r="A5" s="201" t="s">
        <v>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</row>
    <row r="6" s="17" customFormat="1" ht="18" customHeight="1">
      <c r="A6" s="17" t="s">
        <v>6</v>
      </c>
    </row>
    <row r="7" s="17" customFormat="1" ht="15"/>
    <row r="8" spans="1:133" s="18" customFormat="1" ht="28.5" customHeight="1">
      <c r="A8" s="159" t="s">
        <v>3</v>
      </c>
      <c r="B8" s="160"/>
      <c r="C8" s="160"/>
      <c r="D8" s="160"/>
      <c r="E8" s="160"/>
      <c r="F8" s="161"/>
      <c r="G8" s="159" t="s">
        <v>21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1"/>
      <c r="Z8" s="159" t="s">
        <v>16</v>
      </c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1"/>
      <c r="AL8" s="155" t="s">
        <v>17</v>
      </c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9" t="s">
        <v>200</v>
      </c>
      <c r="BW8" s="160"/>
      <c r="BX8" s="160"/>
      <c r="BY8" s="160"/>
      <c r="BZ8" s="160"/>
      <c r="CA8" s="160"/>
      <c r="CB8" s="160"/>
      <c r="CC8" s="160"/>
      <c r="CD8" s="160"/>
      <c r="CE8" s="160"/>
      <c r="CF8" s="161"/>
      <c r="CG8" s="159" t="s">
        <v>157</v>
      </c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1"/>
      <c r="CS8" s="143" t="s">
        <v>119</v>
      </c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2"/>
    </row>
    <row r="9" spans="1:133" s="18" customFormat="1" ht="80.25" customHeight="1">
      <c r="A9" s="219"/>
      <c r="B9" s="220"/>
      <c r="C9" s="220"/>
      <c r="D9" s="220"/>
      <c r="E9" s="220"/>
      <c r="F9" s="221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1"/>
      <c r="Z9" s="219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1"/>
      <c r="AL9" s="155" t="s">
        <v>151</v>
      </c>
      <c r="AM9" s="155"/>
      <c r="AN9" s="155"/>
      <c r="AO9" s="155"/>
      <c r="AP9" s="155"/>
      <c r="AQ9" s="155"/>
      <c r="AR9" s="155"/>
      <c r="AS9" s="155"/>
      <c r="AT9" s="155"/>
      <c r="AU9" s="155" t="s">
        <v>0</v>
      </c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219"/>
      <c r="BW9" s="220"/>
      <c r="BX9" s="220"/>
      <c r="BY9" s="220"/>
      <c r="BZ9" s="220"/>
      <c r="CA9" s="220"/>
      <c r="CB9" s="220"/>
      <c r="CC9" s="220"/>
      <c r="CD9" s="220"/>
      <c r="CE9" s="220"/>
      <c r="CF9" s="221"/>
      <c r="CG9" s="219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1"/>
      <c r="CS9" s="213" t="s">
        <v>113</v>
      </c>
      <c r="CT9" s="214"/>
      <c r="CU9" s="214"/>
      <c r="CV9" s="214"/>
      <c r="CW9" s="214"/>
      <c r="CX9" s="214"/>
      <c r="CY9" s="214"/>
      <c r="CZ9" s="214"/>
      <c r="DA9" s="214"/>
      <c r="DB9" s="214"/>
      <c r="DC9" s="215"/>
      <c r="DD9" s="213" t="s">
        <v>117</v>
      </c>
      <c r="DE9" s="214"/>
      <c r="DF9" s="214"/>
      <c r="DG9" s="214"/>
      <c r="DH9" s="214"/>
      <c r="DI9" s="214"/>
      <c r="DJ9" s="214"/>
      <c r="DK9" s="214"/>
      <c r="DL9" s="214"/>
      <c r="DM9" s="214"/>
      <c r="DN9" s="215"/>
      <c r="DO9" s="143" t="s">
        <v>19</v>
      </c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2"/>
    </row>
    <row r="10" spans="1:133" s="18" customFormat="1" ht="57.75" customHeight="1">
      <c r="A10" s="162"/>
      <c r="B10" s="163"/>
      <c r="C10" s="163"/>
      <c r="D10" s="163"/>
      <c r="E10" s="163"/>
      <c r="F10" s="164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2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4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 t="s">
        <v>121</v>
      </c>
      <c r="AV10" s="155"/>
      <c r="AW10" s="155"/>
      <c r="AX10" s="155"/>
      <c r="AY10" s="155"/>
      <c r="AZ10" s="155"/>
      <c r="BA10" s="155"/>
      <c r="BB10" s="155"/>
      <c r="BC10" s="155"/>
      <c r="BD10" s="155" t="s">
        <v>122</v>
      </c>
      <c r="BE10" s="155"/>
      <c r="BF10" s="155"/>
      <c r="BG10" s="155"/>
      <c r="BH10" s="155"/>
      <c r="BI10" s="155"/>
      <c r="BJ10" s="155"/>
      <c r="BK10" s="155"/>
      <c r="BL10" s="155"/>
      <c r="BM10" s="155" t="s">
        <v>123</v>
      </c>
      <c r="BN10" s="155"/>
      <c r="BO10" s="155"/>
      <c r="BP10" s="155"/>
      <c r="BQ10" s="155"/>
      <c r="BR10" s="155"/>
      <c r="BS10" s="155"/>
      <c r="BT10" s="155"/>
      <c r="BU10" s="155"/>
      <c r="BV10" s="162"/>
      <c r="BW10" s="163"/>
      <c r="BX10" s="163"/>
      <c r="BY10" s="163"/>
      <c r="BZ10" s="163"/>
      <c r="CA10" s="163"/>
      <c r="CB10" s="163"/>
      <c r="CC10" s="163"/>
      <c r="CD10" s="163"/>
      <c r="CE10" s="163"/>
      <c r="CF10" s="164"/>
      <c r="CG10" s="162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216"/>
      <c r="CT10" s="217"/>
      <c r="CU10" s="217"/>
      <c r="CV10" s="217"/>
      <c r="CW10" s="217"/>
      <c r="CX10" s="217"/>
      <c r="CY10" s="217"/>
      <c r="CZ10" s="217"/>
      <c r="DA10" s="217"/>
      <c r="DB10" s="217"/>
      <c r="DC10" s="218"/>
      <c r="DD10" s="216"/>
      <c r="DE10" s="217"/>
      <c r="DF10" s="217"/>
      <c r="DG10" s="217"/>
      <c r="DH10" s="217"/>
      <c r="DI10" s="217"/>
      <c r="DJ10" s="217"/>
      <c r="DK10" s="217"/>
      <c r="DL10" s="217"/>
      <c r="DM10" s="217"/>
      <c r="DN10" s="218"/>
      <c r="DO10" s="143" t="s">
        <v>2</v>
      </c>
      <c r="DP10" s="211"/>
      <c r="DQ10" s="211"/>
      <c r="DR10" s="211"/>
      <c r="DS10" s="211"/>
      <c r="DT10" s="211"/>
      <c r="DU10" s="211"/>
      <c r="DV10" s="212"/>
      <c r="DW10" s="143" t="s">
        <v>20</v>
      </c>
      <c r="DX10" s="211"/>
      <c r="DY10" s="211"/>
      <c r="DZ10" s="211"/>
      <c r="EA10" s="211"/>
      <c r="EB10" s="211"/>
      <c r="EC10" s="212"/>
    </row>
    <row r="11" spans="1:133" s="19" customFormat="1" ht="12">
      <c r="A11" s="208">
        <v>1</v>
      </c>
      <c r="B11" s="209"/>
      <c r="C11" s="209"/>
      <c r="D11" s="209"/>
      <c r="E11" s="209"/>
      <c r="F11" s="210"/>
      <c r="G11" s="208">
        <v>2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10"/>
      <c r="Z11" s="208">
        <v>3</v>
      </c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10"/>
      <c r="AL11" s="208">
        <v>4</v>
      </c>
      <c r="AM11" s="209"/>
      <c r="AN11" s="209"/>
      <c r="AO11" s="209"/>
      <c r="AP11" s="209"/>
      <c r="AQ11" s="209"/>
      <c r="AR11" s="209"/>
      <c r="AS11" s="209"/>
      <c r="AT11" s="210"/>
      <c r="AU11" s="208">
        <v>5</v>
      </c>
      <c r="AV11" s="209"/>
      <c r="AW11" s="209"/>
      <c r="AX11" s="209"/>
      <c r="AY11" s="209"/>
      <c r="AZ11" s="209"/>
      <c r="BA11" s="209"/>
      <c r="BB11" s="209"/>
      <c r="BC11" s="210"/>
      <c r="BD11" s="208">
        <v>6</v>
      </c>
      <c r="BE11" s="209"/>
      <c r="BF11" s="209"/>
      <c r="BG11" s="209"/>
      <c r="BH11" s="209"/>
      <c r="BI11" s="209"/>
      <c r="BJ11" s="209"/>
      <c r="BK11" s="209"/>
      <c r="BL11" s="210"/>
      <c r="BM11" s="208">
        <v>7</v>
      </c>
      <c r="BN11" s="209"/>
      <c r="BO11" s="209"/>
      <c r="BP11" s="209"/>
      <c r="BQ11" s="209"/>
      <c r="BR11" s="209"/>
      <c r="BS11" s="209"/>
      <c r="BT11" s="209"/>
      <c r="BU11" s="210"/>
      <c r="BV11" s="208">
        <v>8</v>
      </c>
      <c r="BW11" s="209"/>
      <c r="BX11" s="209"/>
      <c r="BY11" s="209"/>
      <c r="BZ11" s="209"/>
      <c r="CA11" s="209"/>
      <c r="CB11" s="209"/>
      <c r="CC11" s="209"/>
      <c r="CD11" s="209"/>
      <c r="CE11" s="209"/>
      <c r="CF11" s="210"/>
      <c r="CG11" s="208">
        <v>9</v>
      </c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10"/>
      <c r="CS11" s="208">
        <v>10</v>
      </c>
      <c r="CT11" s="209"/>
      <c r="CU11" s="209"/>
      <c r="CV11" s="209"/>
      <c r="CW11" s="209"/>
      <c r="CX11" s="209"/>
      <c r="CY11" s="209"/>
      <c r="CZ11" s="209"/>
      <c r="DA11" s="209"/>
      <c r="DB11" s="209"/>
      <c r="DC11" s="210"/>
      <c r="DD11" s="208">
        <v>11</v>
      </c>
      <c r="DE11" s="209"/>
      <c r="DF11" s="209"/>
      <c r="DG11" s="209"/>
      <c r="DH11" s="209"/>
      <c r="DI11" s="209"/>
      <c r="DJ11" s="209"/>
      <c r="DK11" s="209"/>
      <c r="DL11" s="209"/>
      <c r="DM11" s="209"/>
      <c r="DN11" s="210"/>
      <c r="DO11" s="208">
        <v>12</v>
      </c>
      <c r="DP11" s="209"/>
      <c r="DQ11" s="209"/>
      <c r="DR11" s="209"/>
      <c r="DS11" s="209"/>
      <c r="DT11" s="209"/>
      <c r="DU11" s="209"/>
      <c r="DV11" s="210"/>
      <c r="DW11" s="208">
        <v>13</v>
      </c>
      <c r="DX11" s="209"/>
      <c r="DY11" s="209"/>
      <c r="DZ11" s="209"/>
      <c r="EA11" s="209"/>
      <c r="EB11" s="209"/>
      <c r="EC11" s="210"/>
    </row>
    <row r="12" spans="1:133" s="19" customFormat="1" ht="55.5" customHeight="1">
      <c r="A12" s="190" t="s">
        <v>7</v>
      </c>
      <c r="B12" s="191"/>
      <c r="C12" s="191"/>
      <c r="D12" s="191"/>
      <c r="E12" s="191"/>
      <c r="F12" s="192"/>
      <c r="G12" s="193" t="s">
        <v>173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5"/>
      <c r="Z12" s="189" t="s">
        <v>1</v>
      </c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8"/>
      <c r="AL12" s="189" t="s">
        <v>1</v>
      </c>
      <c r="AM12" s="187"/>
      <c r="AN12" s="187"/>
      <c r="AO12" s="187"/>
      <c r="AP12" s="187"/>
      <c r="AQ12" s="187"/>
      <c r="AR12" s="187"/>
      <c r="AS12" s="187"/>
      <c r="AT12" s="188"/>
      <c r="AU12" s="189" t="s">
        <v>1</v>
      </c>
      <c r="AV12" s="187"/>
      <c r="AW12" s="187"/>
      <c r="AX12" s="187"/>
      <c r="AY12" s="187"/>
      <c r="AZ12" s="187"/>
      <c r="BA12" s="187"/>
      <c r="BB12" s="187"/>
      <c r="BC12" s="188"/>
      <c r="BD12" s="189" t="s">
        <v>1</v>
      </c>
      <c r="BE12" s="187"/>
      <c r="BF12" s="187"/>
      <c r="BG12" s="187"/>
      <c r="BH12" s="187"/>
      <c r="BI12" s="187"/>
      <c r="BJ12" s="187"/>
      <c r="BK12" s="187"/>
      <c r="BL12" s="188"/>
      <c r="BM12" s="189" t="s">
        <v>1</v>
      </c>
      <c r="BN12" s="187"/>
      <c r="BO12" s="187"/>
      <c r="BP12" s="187"/>
      <c r="BQ12" s="187"/>
      <c r="BR12" s="187"/>
      <c r="BS12" s="187"/>
      <c r="BT12" s="187"/>
      <c r="BU12" s="188"/>
      <c r="BV12" s="189" t="s">
        <v>1</v>
      </c>
      <c r="BW12" s="187"/>
      <c r="BX12" s="187"/>
      <c r="BY12" s="187"/>
      <c r="BZ12" s="187"/>
      <c r="CA12" s="187"/>
      <c r="CB12" s="187"/>
      <c r="CC12" s="187"/>
      <c r="CD12" s="187"/>
      <c r="CE12" s="187"/>
      <c r="CF12" s="188"/>
      <c r="CG12" s="186">
        <f>CG13+CG14+CG15+CG16+CG17+CG18+CG19+CG20+CG21-CG21</f>
        <v>12930733.494</v>
      </c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8"/>
      <c r="CS12" s="186">
        <f aca="true" t="shared" si="0" ref="CS12:CS22">CG12</f>
        <v>12930733.494</v>
      </c>
      <c r="CT12" s="187"/>
      <c r="CU12" s="187"/>
      <c r="CV12" s="187"/>
      <c r="CW12" s="187"/>
      <c r="CX12" s="187"/>
      <c r="CY12" s="187"/>
      <c r="CZ12" s="187"/>
      <c r="DA12" s="187"/>
      <c r="DB12" s="187"/>
      <c r="DC12" s="188"/>
      <c r="DD12" s="189"/>
      <c r="DE12" s="187"/>
      <c r="DF12" s="187"/>
      <c r="DG12" s="187"/>
      <c r="DH12" s="187"/>
      <c r="DI12" s="187"/>
      <c r="DJ12" s="187"/>
      <c r="DK12" s="187"/>
      <c r="DL12" s="187"/>
      <c r="DM12" s="187"/>
      <c r="DN12" s="188"/>
      <c r="DO12" s="189"/>
      <c r="DP12" s="187"/>
      <c r="DQ12" s="187"/>
      <c r="DR12" s="187"/>
      <c r="DS12" s="187"/>
      <c r="DT12" s="187"/>
      <c r="DU12" s="187"/>
      <c r="DV12" s="188"/>
      <c r="DW12" s="189"/>
      <c r="DX12" s="187"/>
      <c r="DY12" s="187"/>
      <c r="DZ12" s="187"/>
      <c r="EA12" s="187"/>
      <c r="EB12" s="187"/>
      <c r="EC12" s="188"/>
    </row>
    <row r="13" spans="1:133" s="5" customFormat="1" ht="27.75" customHeight="1">
      <c r="A13" s="190" t="s">
        <v>23</v>
      </c>
      <c r="B13" s="191"/>
      <c r="C13" s="191"/>
      <c r="D13" s="191"/>
      <c r="E13" s="191"/>
      <c r="F13" s="192"/>
      <c r="G13" s="193" t="s">
        <v>15</v>
      </c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5"/>
      <c r="Z13" s="189">
        <v>12.98</v>
      </c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8"/>
      <c r="AL13" s="186">
        <f>AU13+BD13+BM13</f>
        <v>58000.51</v>
      </c>
      <c r="AM13" s="187"/>
      <c r="AN13" s="187"/>
      <c r="AO13" s="187"/>
      <c r="AP13" s="187"/>
      <c r="AQ13" s="187"/>
      <c r="AR13" s="187"/>
      <c r="AS13" s="187"/>
      <c r="AT13" s="188"/>
      <c r="AU13" s="189">
        <v>31003.29</v>
      </c>
      <c r="AV13" s="187"/>
      <c r="AW13" s="187"/>
      <c r="AX13" s="187"/>
      <c r="AY13" s="187"/>
      <c r="AZ13" s="187"/>
      <c r="BA13" s="187"/>
      <c r="BB13" s="187"/>
      <c r="BC13" s="188"/>
      <c r="BD13" s="186">
        <v>7466.5</v>
      </c>
      <c r="BE13" s="196"/>
      <c r="BF13" s="196"/>
      <c r="BG13" s="196"/>
      <c r="BH13" s="196"/>
      <c r="BI13" s="196"/>
      <c r="BJ13" s="196"/>
      <c r="BK13" s="196"/>
      <c r="BL13" s="197"/>
      <c r="BM13" s="186">
        <v>19530.72</v>
      </c>
      <c r="BN13" s="196"/>
      <c r="BO13" s="196"/>
      <c r="BP13" s="196"/>
      <c r="BQ13" s="196"/>
      <c r="BR13" s="196"/>
      <c r="BS13" s="196"/>
      <c r="BT13" s="196"/>
      <c r="BU13" s="197"/>
      <c r="BV13" s="18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7"/>
      <c r="CG13" s="198">
        <f aca="true" t="shared" si="1" ref="CG13:CG20">(Z13*(AL13+BV13)*12)</f>
        <v>9034159.437600002</v>
      </c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200"/>
      <c r="CS13" s="186">
        <f t="shared" si="0"/>
        <v>9034159.437600002</v>
      </c>
      <c r="CT13" s="187"/>
      <c r="CU13" s="187"/>
      <c r="CV13" s="187"/>
      <c r="CW13" s="187"/>
      <c r="CX13" s="187"/>
      <c r="CY13" s="187"/>
      <c r="CZ13" s="187"/>
      <c r="DA13" s="187"/>
      <c r="DB13" s="187"/>
      <c r="DC13" s="188"/>
      <c r="DD13" s="189"/>
      <c r="DE13" s="187"/>
      <c r="DF13" s="187"/>
      <c r="DG13" s="187"/>
      <c r="DH13" s="187"/>
      <c r="DI13" s="187"/>
      <c r="DJ13" s="187"/>
      <c r="DK13" s="187"/>
      <c r="DL13" s="187"/>
      <c r="DM13" s="187"/>
      <c r="DN13" s="188"/>
      <c r="DO13" s="189"/>
      <c r="DP13" s="187"/>
      <c r="DQ13" s="187"/>
      <c r="DR13" s="187"/>
      <c r="DS13" s="187"/>
      <c r="DT13" s="187"/>
      <c r="DU13" s="187"/>
      <c r="DV13" s="188"/>
      <c r="DW13" s="189"/>
      <c r="DX13" s="187"/>
      <c r="DY13" s="187"/>
      <c r="DZ13" s="187"/>
      <c r="EA13" s="187"/>
      <c r="EB13" s="187"/>
      <c r="EC13" s="188"/>
    </row>
    <row r="14" spans="1:133" s="5" customFormat="1" ht="27.75" customHeight="1">
      <c r="A14" s="190" t="s">
        <v>24</v>
      </c>
      <c r="B14" s="191"/>
      <c r="C14" s="191"/>
      <c r="D14" s="191"/>
      <c r="E14" s="191"/>
      <c r="F14" s="192"/>
      <c r="G14" s="193" t="s">
        <v>15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5"/>
      <c r="Z14" s="189">
        <v>0.02</v>
      </c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8"/>
      <c r="AL14" s="186">
        <f>AU14+BD14+BM14</f>
        <v>58001.84</v>
      </c>
      <c r="AM14" s="187"/>
      <c r="AN14" s="187"/>
      <c r="AO14" s="187"/>
      <c r="AP14" s="187"/>
      <c r="AQ14" s="187"/>
      <c r="AR14" s="187"/>
      <c r="AS14" s="187"/>
      <c r="AT14" s="188"/>
      <c r="AU14" s="189">
        <v>31003.29</v>
      </c>
      <c r="AV14" s="187"/>
      <c r="AW14" s="187"/>
      <c r="AX14" s="187"/>
      <c r="AY14" s="187"/>
      <c r="AZ14" s="187"/>
      <c r="BA14" s="187"/>
      <c r="BB14" s="187"/>
      <c r="BC14" s="188"/>
      <c r="BD14" s="186">
        <v>7466.5</v>
      </c>
      <c r="BE14" s="196"/>
      <c r="BF14" s="196"/>
      <c r="BG14" s="196"/>
      <c r="BH14" s="196"/>
      <c r="BI14" s="196"/>
      <c r="BJ14" s="196"/>
      <c r="BK14" s="196"/>
      <c r="BL14" s="197"/>
      <c r="BM14" s="186">
        <v>19532.05</v>
      </c>
      <c r="BN14" s="196"/>
      <c r="BO14" s="196"/>
      <c r="BP14" s="196"/>
      <c r="BQ14" s="196"/>
      <c r="BR14" s="196"/>
      <c r="BS14" s="196"/>
      <c r="BT14" s="196"/>
      <c r="BU14" s="197"/>
      <c r="BV14" s="18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7"/>
      <c r="CG14" s="198">
        <f t="shared" si="1"/>
        <v>13920.441599999998</v>
      </c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200"/>
      <c r="CS14" s="186">
        <f t="shared" si="0"/>
        <v>13920.441599999998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8"/>
      <c r="DD14" s="186"/>
      <c r="DE14" s="187"/>
      <c r="DF14" s="187"/>
      <c r="DG14" s="187"/>
      <c r="DH14" s="187"/>
      <c r="DI14" s="187"/>
      <c r="DJ14" s="187"/>
      <c r="DK14" s="187"/>
      <c r="DL14" s="187"/>
      <c r="DM14" s="187"/>
      <c r="DN14" s="188"/>
      <c r="DO14" s="189"/>
      <c r="DP14" s="187"/>
      <c r="DQ14" s="187"/>
      <c r="DR14" s="187"/>
      <c r="DS14" s="187"/>
      <c r="DT14" s="187"/>
      <c r="DU14" s="187"/>
      <c r="DV14" s="188"/>
      <c r="DW14" s="189"/>
      <c r="DX14" s="187"/>
      <c r="DY14" s="187"/>
      <c r="DZ14" s="187"/>
      <c r="EA14" s="187"/>
      <c r="EB14" s="187"/>
      <c r="EC14" s="188"/>
    </row>
    <row r="15" spans="1:133" s="5" customFormat="1" ht="40.5" customHeight="1">
      <c r="A15" s="190" t="s">
        <v>25</v>
      </c>
      <c r="B15" s="191"/>
      <c r="C15" s="191"/>
      <c r="D15" s="191"/>
      <c r="E15" s="191"/>
      <c r="F15" s="192"/>
      <c r="G15" s="193" t="s">
        <v>201</v>
      </c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89">
        <v>7.89</v>
      </c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8"/>
      <c r="AL15" s="186">
        <f>AU15+BD15+BM15</f>
        <v>7140</v>
      </c>
      <c r="AM15" s="187"/>
      <c r="AN15" s="187"/>
      <c r="AO15" s="187"/>
      <c r="AP15" s="187"/>
      <c r="AQ15" s="187"/>
      <c r="AR15" s="187"/>
      <c r="AS15" s="187"/>
      <c r="AT15" s="188"/>
      <c r="AU15" s="189"/>
      <c r="AV15" s="187"/>
      <c r="AW15" s="187"/>
      <c r="AX15" s="187"/>
      <c r="AY15" s="187"/>
      <c r="AZ15" s="187"/>
      <c r="BA15" s="187"/>
      <c r="BB15" s="187"/>
      <c r="BC15" s="188"/>
      <c r="BD15" s="186">
        <v>7140</v>
      </c>
      <c r="BE15" s="196"/>
      <c r="BF15" s="196"/>
      <c r="BG15" s="196"/>
      <c r="BH15" s="196"/>
      <c r="BI15" s="196"/>
      <c r="BJ15" s="196"/>
      <c r="BK15" s="196"/>
      <c r="BL15" s="197"/>
      <c r="BM15" s="186"/>
      <c r="BN15" s="196"/>
      <c r="BO15" s="196"/>
      <c r="BP15" s="196"/>
      <c r="BQ15" s="196"/>
      <c r="BR15" s="196"/>
      <c r="BS15" s="196"/>
      <c r="BT15" s="196"/>
      <c r="BU15" s="197"/>
      <c r="BV15" s="18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7"/>
      <c r="CG15" s="198">
        <f t="shared" si="1"/>
        <v>676015.2</v>
      </c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200"/>
      <c r="CS15" s="186">
        <f t="shared" si="0"/>
        <v>676015.2</v>
      </c>
      <c r="CT15" s="187"/>
      <c r="CU15" s="187"/>
      <c r="CV15" s="187"/>
      <c r="CW15" s="187"/>
      <c r="CX15" s="187"/>
      <c r="CY15" s="187"/>
      <c r="CZ15" s="187"/>
      <c r="DA15" s="187"/>
      <c r="DB15" s="187"/>
      <c r="DC15" s="188"/>
      <c r="DD15" s="189"/>
      <c r="DE15" s="187"/>
      <c r="DF15" s="187"/>
      <c r="DG15" s="187"/>
      <c r="DH15" s="187"/>
      <c r="DI15" s="187"/>
      <c r="DJ15" s="187"/>
      <c r="DK15" s="187"/>
      <c r="DL15" s="187"/>
      <c r="DM15" s="187"/>
      <c r="DN15" s="188"/>
      <c r="DO15" s="189"/>
      <c r="DP15" s="187"/>
      <c r="DQ15" s="187"/>
      <c r="DR15" s="187"/>
      <c r="DS15" s="187"/>
      <c r="DT15" s="187"/>
      <c r="DU15" s="187"/>
      <c r="DV15" s="188"/>
      <c r="DW15" s="189"/>
      <c r="DX15" s="187"/>
      <c r="DY15" s="187"/>
      <c r="DZ15" s="187"/>
      <c r="EA15" s="187"/>
      <c r="EB15" s="187"/>
      <c r="EC15" s="188"/>
    </row>
    <row r="16" spans="1:133" s="5" customFormat="1" ht="48.75" customHeight="1">
      <c r="A16" s="190" t="s">
        <v>71</v>
      </c>
      <c r="B16" s="191"/>
      <c r="C16" s="191"/>
      <c r="D16" s="191"/>
      <c r="E16" s="191"/>
      <c r="F16" s="192"/>
      <c r="G16" s="193" t="s">
        <v>202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5"/>
      <c r="Z16" s="189">
        <v>0.11</v>
      </c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8"/>
      <c r="AL16" s="186">
        <f>AU16+BD16+BM16</f>
        <v>4912.73</v>
      </c>
      <c r="AM16" s="187"/>
      <c r="AN16" s="187"/>
      <c r="AO16" s="187"/>
      <c r="AP16" s="187"/>
      <c r="AQ16" s="187"/>
      <c r="AR16" s="187"/>
      <c r="AS16" s="187"/>
      <c r="AT16" s="188"/>
      <c r="AU16" s="189"/>
      <c r="AV16" s="187"/>
      <c r="AW16" s="187"/>
      <c r="AX16" s="187"/>
      <c r="AY16" s="187"/>
      <c r="AZ16" s="187"/>
      <c r="BA16" s="187"/>
      <c r="BB16" s="187"/>
      <c r="BC16" s="188"/>
      <c r="BD16" s="186">
        <v>4912.73</v>
      </c>
      <c r="BE16" s="196"/>
      <c r="BF16" s="196"/>
      <c r="BG16" s="196"/>
      <c r="BH16" s="196"/>
      <c r="BI16" s="196"/>
      <c r="BJ16" s="196"/>
      <c r="BK16" s="196"/>
      <c r="BL16" s="197"/>
      <c r="BM16" s="186"/>
      <c r="BN16" s="196"/>
      <c r="BO16" s="196"/>
      <c r="BP16" s="196"/>
      <c r="BQ16" s="196"/>
      <c r="BR16" s="196"/>
      <c r="BS16" s="196"/>
      <c r="BT16" s="196"/>
      <c r="BU16" s="197"/>
      <c r="BV16" s="18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7"/>
      <c r="CG16" s="198">
        <f t="shared" si="1"/>
        <v>6484.803599999999</v>
      </c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200"/>
      <c r="CS16" s="186">
        <f t="shared" si="0"/>
        <v>6484.803599999999</v>
      </c>
      <c r="CT16" s="187"/>
      <c r="CU16" s="187"/>
      <c r="CV16" s="187"/>
      <c r="CW16" s="187"/>
      <c r="CX16" s="187"/>
      <c r="CY16" s="187"/>
      <c r="CZ16" s="187"/>
      <c r="DA16" s="187"/>
      <c r="DB16" s="187"/>
      <c r="DC16" s="188"/>
      <c r="DD16" s="186"/>
      <c r="DE16" s="187"/>
      <c r="DF16" s="187"/>
      <c r="DG16" s="187"/>
      <c r="DH16" s="187"/>
      <c r="DI16" s="187"/>
      <c r="DJ16" s="187"/>
      <c r="DK16" s="187"/>
      <c r="DL16" s="187"/>
      <c r="DM16" s="187"/>
      <c r="DN16" s="188"/>
      <c r="DO16" s="189"/>
      <c r="DP16" s="187"/>
      <c r="DQ16" s="187"/>
      <c r="DR16" s="187"/>
      <c r="DS16" s="187"/>
      <c r="DT16" s="187"/>
      <c r="DU16" s="187"/>
      <c r="DV16" s="188"/>
      <c r="DW16" s="189"/>
      <c r="DX16" s="187"/>
      <c r="DY16" s="187"/>
      <c r="DZ16" s="187"/>
      <c r="EA16" s="187"/>
      <c r="EB16" s="187"/>
      <c r="EC16" s="188"/>
    </row>
    <row r="17" spans="1:133" s="5" customFormat="1" ht="70.5" customHeight="1">
      <c r="A17" s="190" t="s">
        <v>203</v>
      </c>
      <c r="B17" s="191"/>
      <c r="C17" s="191"/>
      <c r="D17" s="191"/>
      <c r="E17" s="191"/>
      <c r="F17" s="192"/>
      <c r="G17" s="193" t="s">
        <v>177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3"/>
      <c r="Z17" s="189">
        <v>3</v>
      </c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189">
        <f>AU17+BM17</f>
        <v>43390.98</v>
      </c>
      <c r="AM17" s="187"/>
      <c r="AN17" s="187"/>
      <c r="AO17" s="187"/>
      <c r="AP17" s="187"/>
      <c r="AQ17" s="187"/>
      <c r="AR17" s="187"/>
      <c r="AS17" s="187"/>
      <c r="AT17" s="188"/>
      <c r="AU17" s="189">
        <v>27136.72</v>
      </c>
      <c r="AV17" s="187"/>
      <c r="AW17" s="187"/>
      <c r="AX17" s="187"/>
      <c r="AY17" s="187"/>
      <c r="AZ17" s="187"/>
      <c r="BA17" s="187"/>
      <c r="BB17" s="187"/>
      <c r="BC17" s="188"/>
      <c r="BD17" s="189"/>
      <c r="BE17" s="187"/>
      <c r="BF17" s="187"/>
      <c r="BG17" s="187"/>
      <c r="BH17" s="187"/>
      <c r="BI17" s="187"/>
      <c r="BJ17" s="187"/>
      <c r="BK17" s="187"/>
      <c r="BL17" s="188"/>
      <c r="BM17" s="189">
        <v>16254.26</v>
      </c>
      <c r="BN17" s="187"/>
      <c r="BO17" s="187"/>
      <c r="BP17" s="187"/>
      <c r="BQ17" s="187"/>
      <c r="BR17" s="187"/>
      <c r="BS17" s="187"/>
      <c r="BT17" s="187"/>
      <c r="BU17" s="188"/>
      <c r="BV17" s="189"/>
      <c r="BW17" s="187"/>
      <c r="BX17" s="187"/>
      <c r="BY17" s="187"/>
      <c r="BZ17" s="187"/>
      <c r="CA17" s="187"/>
      <c r="CB17" s="187"/>
      <c r="CC17" s="187"/>
      <c r="CD17" s="187"/>
      <c r="CE17" s="187"/>
      <c r="CF17" s="188"/>
      <c r="CG17" s="198">
        <f t="shared" si="1"/>
        <v>1562075.28</v>
      </c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200"/>
      <c r="CS17" s="186">
        <f t="shared" si="0"/>
        <v>1562075.28</v>
      </c>
      <c r="CT17" s="187"/>
      <c r="CU17" s="187"/>
      <c r="CV17" s="187"/>
      <c r="CW17" s="187"/>
      <c r="CX17" s="187"/>
      <c r="CY17" s="187"/>
      <c r="CZ17" s="187"/>
      <c r="DA17" s="187"/>
      <c r="DB17" s="187"/>
      <c r="DC17" s="188"/>
      <c r="DD17" s="186"/>
      <c r="DE17" s="187"/>
      <c r="DF17" s="187"/>
      <c r="DG17" s="187"/>
      <c r="DH17" s="187"/>
      <c r="DI17" s="187"/>
      <c r="DJ17" s="187"/>
      <c r="DK17" s="187"/>
      <c r="DL17" s="187"/>
      <c r="DM17" s="187"/>
      <c r="DN17" s="188"/>
      <c r="DO17" s="189"/>
      <c r="DP17" s="187"/>
      <c r="DQ17" s="187"/>
      <c r="DR17" s="187"/>
      <c r="DS17" s="187"/>
      <c r="DT17" s="187"/>
      <c r="DU17" s="187"/>
      <c r="DV17" s="188"/>
      <c r="DW17" s="189"/>
      <c r="DX17" s="187"/>
      <c r="DY17" s="187"/>
      <c r="DZ17" s="187"/>
      <c r="EA17" s="187"/>
      <c r="EB17" s="187"/>
      <c r="EC17" s="188"/>
    </row>
    <row r="18" spans="1:133" s="5" customFormat="1" ht="51.75" customHeight="1">
      <c r="A18" s="190" t="s">
        <v>204</v>
      </c>
      <c r="B18" s="191"/>
      <c r="C18" s="191"/>
      <c r="D18" s="191"/>
      <c r="E18" s="191"/>
      <c r="F18" s="192"/>
      <c r="G18" s="193" t="s">
        <v>178</v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189">
        <v>4</v>
      </c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8"/>
      <c r="AL18" s="189">
        <f>AU18+BM18</f>
        <v>19976.17</v>
      </c>
      <c r="AM18" s="187"/>
      <c r="AN18" s="187"/>
      <c r="AO18" s="187"/>
      <c r="AP18" s="187"/>
      <c r="AQ18" s="187"/>
      <c r="AR18" s="187"/>
      <c r="AS18" s="187"/>
      <c r="AT18" s="188"/>
      <c r="AU18" s="189">
        <v>15423.5</v>
      </c>
      <c r="AV18" s="187"/>
      <c r="AW18" s="187"/>
      <c r="AX18" s="187"/>
      <c r="AY18" s="187"/>
      <c r="AZ18" s="187"/>
      <c r="BA18" s="187"/>
      <c r="BB18" s="187"/>
      <c r="BC18" s="188"/>
      <c r="BD18" s="189"/>
      <c r="BE18" s="187"/>
      <c r="BF18" s="187"/>
      <c r="BG18" s="187"/>
      <c r="BH18" s="187"/>
      <c r="BI18" s="187"/>
      <c r="BJ18" s="187"/>
      <c r="BK18" s="187"/>
      <c r="BL18" s="188"/>
      <c r="BM18" s="189">
        <v>4552.67</v>
      </c>
      <c r="BN18" s="187"/>
      <c r="BO18" s="187"/>
      <c r="BP18" s="187"/>
      <c r="BQ18" s="187"/>
      <c r="BR18" s="187"/>
      <c r="BS18" s="187"/>
      <c r="BT18" s="187"/>
      <c r="BU18" s="188"/>
      <c r="BV18" s="189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198">
        <f t="shared" si="1"/>
        <v>958856.1599999999</v>
      </c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200"/>
      <c r="CS18" s="186">
        <f t="shared" si="0"/>
        <v>958856.1599999999</v>
      </c>
      <c r="CT18" s="187"/>
      <c r="CU18" s="187"/>
      <c r="CV18" s="187"/>
      <c r="CW18" s="187"/>
      <c r="CX18" s="187"/>
      <c r="CY18" s="187"/>
      <c r="CZ18" s="187"/>
      <c r="DA18" s="187"/>
      <c r="DB18" s="187"/>
      <c r="DC18" s="188"/>
      <c r="DD18" s="189"/>
      <c r="DE18" s="187"/>
      <c r="DF18" s="187"/>
      <c r="DG18" s="187"/>
      <c r="DH18" s="187"/>
      <c r="DI18" s="187"/>
      <c r="DJ18" s="187"/>
      <c r="DK18" s="187"/>
      <c r="DL18" s="187"/>
      <c r="DM18" s="187"/>
      <c r="DN18" s="188"/>
      <c r="DO18" s="189"/>
      <c r="DP18" s="187"/>
      <c r="DQ18" s="187"/>
      <c r="DR18" s="187"/>
      <c r="DS18" s="187"/>
      <c r="DT18" s="187"/>
      <c r="DU18" s="187"/>
      <c r="DV18" s="188"/>
      <c r="DW18" s="198"/>
      <c r="DX18" s="199"/>
      <c r="DY18" s="199"/>
      <c r="DZ18" s="199"/>
      <c r="EA18" s="199"/>
      <c r="EB18" s="199"/>
      <c r="EC18" s="200"/>
    </row>
    <row r="19" spans="1:133" s="5" customFormat="1" ht="51.75" customHeight="1">
      <c r="A19" s="190" t="s">
        <v>205</v>
      </c>
      <c r="B19" s="191"/>
      <c r="C19" s="191"/>
      <c r="D19" s="191"/>
      <c r="E19" s="191"/>
      <c r="F19" s="192"/>
      <c r="G19" s="193" t="s">
        <v>179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3"/>
      <c r="Z19" s="189">
        <v>1.97</v>
      </c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8"/>
      <c r="AL19" s="189">
        <f>AU19+BM19</f>
        <v>28453.58</v>
      </c>
      <c r="AM19" s="187"/>
      <c r="AN19" s="187"/>
      <c r="AO19" s="187"/>
      <c r="AP19" s="187"/>
      <c r="AQ19" s="187"/>
      <c r="AR19" s="187"/>
      <c r="AS19" s="187"/>
      <c r="AT19" s="188"/>
      <c r="AU19" s="189">
        <v>24217.99</v>
      </c>
      <c r="AV19" s="187"/>
      <c r="AW19" s="187"/>
      <c r="AX19" s="187"/>
      <c r="AY19" s="187"/>
      <c r="AZ19" s="187"/>
      <c r="BA19" s="187"/>
      <c r="BB19" s="187"/>
      <c r="BC19" s="188"/>
      <c r="BD19" s="189"/>
      <c r="BE19" s="187"/>
      <c r="BF19" s="187"/>
      <c r="BG19" s="187"/>
      <c r="BH19" s="187"/>
      <c r="BI19" s="187"/>
      <c r="BJ19" s="187"/>
      <c r="BK19" s="187"/>
      <c r="BL19" s="188"/>
      <c r="BM19" s="189">
        <v>4235.59</v>
      </c>
      <c r="BN19" s="187"/>
      <c r="BO19" s="187"/>
      <c r="BP19" s="187"/>
      <c r="BQ19" s="187"/>
      <c r="BR19" s="187"/>
      <c r="BS19" s="187"/>
      <c r="BT19" s="187"/>
      <c r="BU19" s="188"/>
      <c r="BV19" s="189"/>
      <c r="BW19" s="187"/>
      <c r="BX19" s="187"/>
      <c r="BY19" s="187"/>
      <c r="BZ19" s="187"/>
      <c r="CA19" s="187"/>
      <c r="CB19" s="187"/>
      <c r="CC19" s="187"/>
      <c r="CD19" s="187"/>
      <c r="CE19" s="187"/>
      <c r="CF19" s="188"/>
      <c r="CG19" s="198">
        <f t="shared" si="1"/>
        <v>672642.6312000001</v>
      </c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200"/>
      <c r="CS19" s="186">
        <f t="shared" si="0"/>
        <v>672642.6312000001</v>
      </c>
      <c r="CT19" s="187"/>
      <c r="CU19" s="187"/>
      <c r="CV19" s="187"/>
      <c r="CW19" s="187"/>
      <c r="CX19" s="187"/>
      <c r="CY19" s="187"/>
      <c r="CZ19" s="187"/>
      <c r="DA19" s="187"/>
      <c r="DB19" s="187"/>
      <c r="DC19" s="188"/>
      <c r="DD19" s="186"/>
      <c r="DE19" s="187"/>
      <c r="DF19" s="187"/>
      <c r="DG19" s="187"/>
      <c r="DH19" s="187"/>
      <c r="DI19" s="187"/>
      <c r="DJ19" s="187"/>
      <c r="DK19" s="187"/>
      <c r="DL19" s="187"/>
      <c r="DM19" s="187"/>
      <c r="DN19" s="188"/>
      <c r="DO19" s="189"/>
      <c r="DP19" s="187"/>
      <c r="DQ19" s="187"/>
      <c r="DR19" s="187"/>
      <c r="DS19" s="187"/>
      <c r="DT19" s="187"/>
      <c r="DU19" s="187"/>
      <c r="DV19" s="188"/>
      <c r="DW19" s="186"/>
      <c r="DX19" s="187"/>
      <c r="DY19" s="187"/>
      <c r="DZ19" s="187"/>
      <c r="EA19" s="187"/>
      <c r="EB19" s="187"/>
      <c r="EC19" s="188"/>
    </row>
    <row r="20" spans="1:133" s="5" customFormat="1" ht="48" customHeight="1">
      <c r="A20" s="190" t="s">
        <v>206</v>
      </c>
      <c r="B20" s="191"/>
      <c r="C20" s="191"/>
      <c r="D20" s="191"/>
      <c r="E20" s="191"/>
      <c r="F20" s="192"/>
      <c r="G20" s="193" t="s">
        <v>179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3"/>
      <c r="Z20" s="189">
        <v>0.03</v>
      </c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8"/>
      <c r="AL20" s="189">
        <f>AU20+BM20</f>
        <v>18276.5</v>
      </c>
      <c r="AM20" s="187"/>
      <c r="AN20" s="187"/>
      <c r="AO20" s="187"/>
      <c r="AP20" s="187"/>
      <c r="AQ20" s="187"/>
      <c r="AR20" s="187"/>
      <c r="AS20" s="187"/>
      <c r="AT20" s="188"/>
      <c r="AU20" s="189">
        <v>12123.35</v>
      </c>
      <c r="AV20" s="187"/>
      <c r="AW20" s="187"/>
      <c r="AX20" s="187"/>
      <c r="AY20" s="187"/>
      <c r="AZ20" s="187"/>
      <c r="BA20" s="187"/>
      <c r="BB20" s="187"/>
      <c r="BC20" s="188"/>
      <c r="BD20" s="189"/>
      <c r="BE20" s="187"/>
      <c r="BF20" s="187"/>
      <c r="BG20" s="187"/>
      <c r="BH20" s="187"/>
      <c r="BI20" s="187"/>
      <c r="BJ20" s="187"/>
      <c r="BK20" s="187"/>
      <c r="BL20" s="188"/>
      <c r="BM20" s="189">
        <v>6153.15</v>
      </c>
      <c r="BN20" s="187"/>
      <c r="BO20" s="187"/>
      <c r="BP20" s="187"/>
      <c r="BQ20" s="187"/>
      <c r="BR20" s="187"/>
      <c r="BS20" s="187"/>
      <c r="BT20" s="187"/>
      <c r="BU20" s="188"/>
      <c r="BV20" s="189"/>
      <c r="BW20" s="187"/>
      <c r="BX20" s="187"/>
      <c r="BY20" s="187"/>
      <c r="BZ20" s="187"/>
      <c r="CA20" s="187"/>
      <c r="CB20" s="187"/>
      <c r="CC20" s="187"/>
      <c r="CD20" s="187"/>
      <c r="CE20" s="187"/>
      <c r="CF20" s="188"/>
      <c r="CG20" s="198">
        <f t="shared" si="1"/>
        <v>6579.539999999999</v>
      </c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200"/>
      <c r="CS20" s="186">
        <f t="shared" si="0"/>
        <v>6579.539999999999</v>
      </c>
      <c r="CT20" s="187"/>
      <c r="CU20" s="187"/>
      <c r="CV20" s="187"/>
      <c r="CW20" s="187"/>
      <c r="CX20" s="187"/>
      <c r="CY20" s="187"/>
      <c r="CZ20" s="187"/>
      <c r="DA20" s="187"/>
      <c r="DB20" s="187"/>
      <c r="DC20" s="188"/>
      <c r="DD20" s="186"/>
      <c r="DE20" s="187"/>
      <c r="DF20" s="187"/>
      <c r="DG20" s="187"/>
      <c r="DH20" s="187"/>
      <c r="DI20" s="187"/>
      <c r="DJ20" s="187"/>
      <c r="DK20" s="187"/>
      <c r="DL20" s="187"/>
      <c r="DM20" s="187"/>
      <c r="DN20" s="188"/>
      <c r="DO20" s="189"/>
      <c r="DP20" s="187"/>
      <c r="DQ20" s="187"/>
      <c r="DR20" s="187"/>
      <c r="DS20" s="187"/>
      <c r="DT20" s="187"/>
      <c r="DU20" s="187"/>
      <c r="DV20" s="188"/>
      <c r="DW20" s="228"/>
      <c r="DX20" s="187"/>
      <c r="DY20" s="187"/>
      <c r="DZ20" s="187"/>
      <c r="EA20" s="187"/>
      <c r="EB20" s="187"/>
      <c r="EC20" s="188"/>
    </row>
    <row r="21" spans="1:133" s="5" customFormat="1" ht="222" customHeight="1">
      <c r="A21" s="190" t="s">
        <v>8</v>
      </c>
      <c r="B21" s="191"/>
      <c r="C21" s="191"/>
      <c r="D21" s="191"/>
      <c r="E21" s="191"/>
      <c r="F21" s="192"/>
      <c r="G21" s="193" t="s">
        <v>174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189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8"/>
      <c r="AL21" s="189"/>
      <c r="AM21" s="187"/>
      <c r="AN21" s="187"/>
      <c r="AO21" s="187"/>
      <c r="AP21" s="187"/>
      <c r="AQ21" s="187"/>
      <c r="AR21" s="187"/>
      <c r="AS21" s="187"/>
      <c r="AT21" s="188"/>
      <c r="AU21" s="189"/>
      <c r="AV21" s="187"/>
      <c r="AW21" s="187"/>
      <c r="AX21" s="187"/>
      <c r="AY21" s="187"/>
      <c r="AZ21" s="187"/>
      <c r="BA21" s="187"/>
      <c r="BB21" s="187"/>
      <c r="BC21" s="188"/>
      <c r="BD21" s="189" t="s">
        <v>1</v>
      </c>
      <c r="BE21" s="187"/>
      <c r="BF21" s="187"/>
      <c r="BG21" s="187"/>
      <c r="BH21" s="187"/>
      <c r="BI21" s="187"/>
      <c r="BJ21" s="187"/>
      <c r="BK21" s="187"/>
      <c r="BL21" s="188"/>
      <c r="BM21" s="189" t="s">
        <v>1</v>
      </c>
      <c r="BN21" s="187"/>
      <c r="BO21" s="187"/>
      <c r="BP21" s="187"/>
      <c r="BQ21" s="187"/>
      <c r="BR21" s="187"/>
      <c r="BS21" s="187"/>
      <c r="BT21" s="187"/>
      <c r="BU21" s="188"/>
      <c r="BV21" s="189" t="s">
        <v>1</v>
      </c>
      <c r="BW21" s="187"/>
      <c r="BX21" s="187"/>
      <c r="BY21" s="187"/>
      <c r="BZ21" s="187"/>
      <c r="CA21" s="187"/>
      <c r="CB21" s="187"/>
      <c r="CC21" s="187"/>
      <c r="CD21" s="187"/>
      <c r="CE21" s="187"/>
      <c r="CF21" s="188"/>
      <c r="CG21" s="189">
        <v>100000</v>
      </c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8"/>
      <c r="CS21" s="189">
        <f t="shared" si="0"/>
        <v>100000</v>
      </c>
      <c r="CT21" s="187"/>
      <c r="CU21" s="187"/>
      <c r="CV21" s="187"/>
      <c r="CW21" s="187"/>
      <c r="CX21" s="187"/>
      <c r="CY21" s="187"/>
      <c r="CZ21" s="187"/>
      <c r="DA21" s="187"/>
      <c r="DB21" s="187"/>
      <c r="DC21" s="188"/>
      <c r="DD21" s="189"/>
      <c r="DE21" s="187"/>
      <c r="DF21" s="187"/>
      <c r="DG21" s="187"/>
      <c r="DH21" s="187"/>
      <c r="DI21" s="187"/>
      <c r="DJ21" s="187"/>
      <c r="DK21" s="187"/>
      <c r="DL21" s="187"/>
      <c r="DM21" s="187"/>
      <c r="DN21" s="188"/>
      <c r="DO21" s="189"/>
      <c r="DP21" s="187"/>
      <c r="DQ21" s="187"/>
      <c r="DR21" s="187"/>
      <c r="DS21" s="187"/>
      <c r="DT21" s="187"/>
      <c r="DU21" s="187"/>
      <c r="DV21" s="188"/>
      <c r="DW21" s="189"/>
      <c r="DX21" s="187"/>
      <c r="DY21" s="187"/>
      <c r="DZ21" s="187"/>
      <c r="EA21" s="187"/>
      <c r="EB21" s="187"/>
      <c r="EC21" s="188"/>
    </row>
    <row r="22" spans="1:133" s="5" customFormat="1" ht="16.5" customHeight="1">
      <c r="A22" s="227" t="s">
        <v>18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5"/>
      <c r="AL22" s="224"/>
      <c r="AM22" s="225"/>
      <c r="AN22" s="225"/>
      <c r="AO22" s="225"/>
      <c r="AP22" s="225"/>
      <c r="AQ22" s="225"/>
      <c r="AR22" s="225"/>
      <c r="AS22" s="225"/>
      <c r="AT22" s="226"/>
      <c r="AU22" s="224" t="s">
        <v>1</v>
      </c>
      <c r="AV22" s="225"/>
      <c r="AW22" s="225"/>
      <c r="AX22" s="225"/>
      <c r="AY22" s="225"/>
      <c r="AZ22" s="225"/>
      <c r="BA22" s="225"/>
      <c r="BB22" s="225"/>
      <c r="BC22" s="226"/>
      <c r="BD22" s="224" t="s">
        <v>1</v>
      </c>
      <c r="BE22" s="225"/>
      <c r="BF22" s="225"/>
      <c r="BG22" s="225"/>
      <c r="BH22" s="225"/>
      <c r="BI22" s="225"/>
      <c r="BJ22" s="225"/>
      <c r="BK22" s="225"/>
      <c r="BL22" s="226"/>
      <c r="BM22" s="224" t="s">
        <v>1</v>
      </c>
      <c r="BN22" s="225"/>
      <c r="BO22" s="225"/>
      <c r="BP22" s="225"/>
      <c r="BQ22" s="225"/>
      <c r="BR22" s="225"/>
      <c r="BS22" s="225"/>
      <c r="BT22" s="225"/>
      <c r="BU22" s="226"/>
      <c r="BV22" s="224"/>
      <c r="BW22" s="225"/>
      <c r="BX22" s="225"/>
      <c r="BY22" s="225"/>
      <c r="BZ22" s="225"/>
      <c r="CA22" s="225"/>
      <c r="CB22" s="225"/>
      <c r="CC22" s="225"/>
      <c r="CD22" s="225"/>
      <c r="CE22" s="225"/>
      <c r="CF22" s="226"/>
      <c r="CG22" s="186">
        <f>CG12+CG21</f>
        <v>13030733.494</v>
      </c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8"/>
      <c r="CS22" s="186">
        <f t="shared" si="0"/>
        <v>13030733.494</v>
      </c>
      <c r="CT22" s="187"/>
      <c r="CU22" s="187"/>
      <c r="CV22" s="187"/>
      <c r="CW22" s="187"/>
      <c r="CX22" s="187"/>
      <c r="CY22" s="187"/>
      <c r="CZ22" s="187"/>
      <c r="DA22" s="187"/>
      <c r="DB22" s="187"/>
      <c r="DC22" s="188"/>
      <c r="DD22" s="189"/>
      <c r="DE22" s="187"/>
      <c r="DF22" s="187"/>
      <c r="DG22" s="187"/>
      <c r="DH22" s="187"/>
      <c r="DI22" s="187"/>
      <c r="DJ22" s="187"/>
      <c r="DK22" s="187"/>
      <c r="DL22" s="187"/>
      <c r="DM22" s="187"/>
      <c r="DN22" s="188"/>
      <c r="DO22" s="189"/>
      <c r="DP22" s="187"/>
      <c r="DQ22" s="187"/>
      <c r="DR22" s="187"/>
      <c r="DS22" s="187"/>
      <c r="DT22" s="187"/>
      <c r="DU22" s="187"/>
      <c r="DV22" s="188"/>
      <c r="DW22" s="189"/>
      <c r="DX22" s="187"/>
      <c r="DY22" s="187"/>
      <c r="DZ22" s="187"/>
      <c r="EA22" s="187"/>
      <c r="EB22" s="187"/>
      <c r="EC22" s="188"/>
    </row>
    <row r="23" spans="1:133" ht="15">
      <c r="A23" s="203" t="s">
        <v>150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</row>
  </sheetData>
  <sheetProtection/>
  <mergeCells count="175">
    <mergeCell ref="DW19:EC19"/>
    <mergeCell ref="BD19:BL19"/>
    <mergeCell ref="BM19:BU19"/>
    <mergeCell ref="BV19:CF19"/>
    <mergeCell ref="CG19:CR19"/>
    <mergeCell ref="CS19:DC19"/>
    <mergeCell ref="DD19:DN19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1:F21"/>
    <mergeCell ref="A12:F12"/>
    <mergeCell ref="G12:Y12"/>
    <mergeCell ref="Z12:AK12"/>
    <mergeCell ref="AL12:AT12"/>
    <mergeCell ref="AU12:BC12"/>
    <mergeCell ref="A19:F19"/>
    <mergeCell ref="G19:Y19"/>
    <mergeCell ref="Z19:AK19"/>
    <mergeCell ref="AL19:AT19"/>
    <mergeCell ref="DW18:EC18"/>
    <mergeCell ref="DW22:EC22"/>
    <mergeCell ref="DD22:DN22"/>
    <mergeCell ref="DO22:DV22"/>
    <mergeCell ref="DO20:DV20"/>
    <mergeCell ref="DW20:EC20"/>
    <mergeCell ref="DD20:DN20"/>
    <mergeCell ref="DD21:DN21"/>
    <mergeCell ref="DO21:DV21"/>
    <mergeCell ref="DW21:EC21"/>
    <mergeCell ref="CS22:DC22"/>
    <mergeCell ref="CS18:DC18"/>
    <mergeCell ref="BD21:BL21"/>
    <mergeCell ref="BM21:BU21"/>
    <mergeCell ref="BV21:CF21"/>
    <mergeCell ref="G21:Y21"/>
    <mergeCell ref="Z21:AK21"/>
    <mergeCell ref="CS21:DC21"/>
    <mergeCell ref="A22:AK22"/>
    <mergeCell ref="G18:Y18"/>
    <mergeCell ref="AL22:AT22"/>
    <mergeCell ref="AU22:BC22"/>
    <mergeCell ref="AL21:AT21"/>
    <mergeCell ref="AU21:BC21"/>
    <mergeCell ref="CG21:CR21"/>
    <mergeCell ref="DD18:DN18"/>
    <mergeCell ref="BD22:BL22"/>
    <mergeCell ref="BM22:BU22"/>
    <mergeCell ref="BV22:CF22"/>
    <mergeCell ref="CG22:CR22"/>
    <mergeCell ref="DW17:EC17"/>
    <mergeCell ref="A18:F18"/>
    <mergeCell ref="Z18:AK18"/>
    <mergeCell ref="AL18:AT18"/>
    <mergeCell ref="AU18:BC18"/>
    <mergeCell ref="BD17:BL17"/>
    <mergeCell ref="BM18:BU18"/>
    <mergeCell ref="BV18:CF18"/>
    <mergeCell ref="A17:F17"/>
    <mergeCell ref="CS17:DC17"/>
    <mergeCell ref="Z17:AK17"/>
    <mergeCell ref="AL17:AT17"/>
    <mergeCell ref="AU17:BC17"/>
    <mergeCell ref="A20:F20"/>
    <mergeCell ref="Z20:AK20"/>
    <mergeCell ref="AL20:AT20"/>
    <mergeCell ref="AU20:BC20"/>
    <mergeCell ref="G17:Y17"/>
    <mergeCell ref="G20:Y20"/>
    <mergeCell ref="AU19:BC19"/>
    <mergeCell ref="CG20:CR20"/>
    <mergeCell ref="BM13:BU13"/>
    <mergeCell ref="BV13:CF13"/>
    <mergeCell ref="BD13:BL13"/>
    <mergeCell ref="BM20:BU20"/>
    <mergeCell ref="CG18:CR18"/>
    <mergeCell ref="BD18:BL18"/>
    <mergeCell ref="BM17:BU17"/>
    <mergeCell ref="BV17:CF17"/>
    <mergeCell ref="CG17:CR17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14:DC14"/>
    <mergeCell ref="DD14:DN14"/>
    <mergeCell ref="DO14:DV14"/>
    <mergeCell ref="A14:F14"/>
    <mergeCell ref="G14:Y14"/>
    <mergeCell ref="Z14:AK14"/>
    <mergeCell ref="AL14:AT14"/>
    <mergeCell ref="AU14:BC14"/>
    <mergeCell ref="BD14:BL14"/>
    <mergeCell ref="DW14:EC14"/>
    <mergeCell ref="A15:F15"/>
    <mergeCell ref="G15:Y15"/>
    <mergeCell ref="Z15:AK15"/>
    <mergeCell ref="AL15:AT15"/>
    <mergeCell ref="AU15:BC15"/>
    <mergeCell ref="BD15:BL15"/>
    <mergeCell ref="BM14:BU14"/>
    <mergeCell ref="BV14:CF14"/>
    <mergeCell ref="CG14:CR14"/>
    <mergeCell ref="CS20:DC20"/>
    <mergeCell ref="BD20:BL20"/>
    <mergeCell ref="BV20:CF20"/>
    <mergeCell ref="CS15:DC15"/>
    <mergeCell ref="DD15:DN15"/>
    <mergeCell ref="DO15:DV15"/>
    <mergeCell ref="DO17:DV17"/>
    <mergeCell ref="DD17:DN17"/>
    <mergeCell ref="DO18:DV18"/>
    <mergeCell ref="DO19:DV19"/>
    <mergeCell ref="BD16:BL16"/>
    <mergeCell ref="BM16:BU16"/>
    <mergeCell ref="BV16:CF16"/>
    <mergeCell ref="CG16:CR16"/>
    <mergeCell ref="BM15:BU15"/>
    <mergeCell ref="BV15:CF15"/>
    <mergeCell ref="CG15:CR15"/>
    <mergeCell ref="CS16:DC16"/>
    <mergeCell ref="DD16:DN16"/>
    <mergeCell ref="DO16:DV16"/>
    <mergeCell ref="DW16:EC16"/>
    <mergeCell ref="DW15:EC15"/>
    <mergeCell ref="A16:F16"/>
    <mergeCell ref="G16:Y16"/>
    <mergeCell ref="Z16:AK16"/>
    <mergeCell ref="AL16:AT16"/>
    <mergeCell ref="AU16:BC16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7">
      <selection activeCell="A7" sqref="A1:IV16384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43" t="s">
        <v>189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</row>
    <row r="2" s="4" customFormat="1" ht="12.75" customHeight="1"/>
    <row r="3" spans="1:126" s="7" customFormat="1" ht="14.25" customHeight="1">
      <c r="A3" s="159" t="s">
        <v>3</v>
      </c>
      <c r="B3" s="160"/>
      <c r="C3" s="160"/>
      <c r="D3" s="160"/>
      <c r="E3" s="160"/>
      <c r="F3" s="161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/>
      <c r="AK3" s="159" t="s">
        <v>31</v>
      </c>
      <c r="AL3" s="160"/>
      <c r="AM3" s="160"/>
      <c r="AN3" s="160"/>
      <c r="AO3" s="160"/>
      <c r="AP3" s="160"/>
      <c r="AQ3" s="160"/>
      <c r="AR3" s="160"/>
      <c r="AS3" s="160"/>
      <c r="AT3" s="161"/>
      <c r="AU3" s="159" t="s">
        <v>32</v>
      </c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59" t="s">
        <v>33</v>
      </c>
      <c r="BI3" s="160"/>
      <c r="BJ3" s="160"/>
      <c r="BK3" s="160"/>
      <c r="BL3" s="160"/>
      <c r="BM3" s="160"/>
      <c r="BN3" s="160"/>
      <c r="BO3" s="160"/>
      <c r="BP3" s="160"/>
      <c r="BQ3" s="161"/>
      <c r="BR3" s="143" t="s">
        <v>0</v>
      </c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2"/>
    </row>
    <row r="4" spans="1:126" s="7" customFormat="1" ht="61.5" customHeight="1">
      <c r="A4" s="219"/>
      <c r="B4" s="220"/>
      <c r="C4" s="220"/>
      <c r="D4" s="220"/>
      <c r="E4" s="220"/>
      <c r="F4" s="221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1"/>
      <c r="AK4" s="219"/>
      <c r="AL4" s="220"/>
      <c r="AM4" s="220"/>
      <c r="AN4" s="220"/>
      <c r="AO4" s="220"/>
      <c r="AP4" s="220"/>
      <c r="AQ4" s="220"/>
      <c r="AR4" s="220"/>
      <c r="AS4" s="220"/>
      <c r="AT4" s="221"/>
      <c r="AU4" s="219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19"/>
      <c r="BI4" s="220"/>
      <c r="BJ4" s="220"/>
      <c r="BK4" s="220"/>
      <c r="BL4" s="220"/>
      <c r="BM4" s="220"/>
      <c r="BN4" s="220"/>
      <c r="BO4" s="220"/>
      <c r="BP4" s="220"/>
      <c r="BQ4" s="221"/>
      <c r="BR4" s="213" t="s">
        <v>114</v>
      </c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5"/>
      <c r="CG4" s="213" t="s">
        <v>117</v>
      </c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5"/>
      <c r="CX4" s="247" t="s">
        <v>19</v>
      </c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8"/>
    </row>
    <row r="5" spans="1:126" s="7" customFormat="1" ht="24.75" customHeight="1">
      <c r="A5" s="162"/>
      <c r="B5" s="163"/>
      <c r="C5" s="163"/>
      <c r="D5" s="163"/>
      <c r="E5" s="163"/>
      <c r="F5" s="164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4"/>
      <c r="AK5" s="162"/>
      <c r="AL5" s="163"/>
      <c r="AM5" s="163"/>
      <c r="AN5" s="163"/>
      <c r="AO5" s="163"/>
      <c r="AP5" s="163"/>
      <c r="AQ5" s="163"/>
      <c r="AR5" s="163"/>
      <c r="AS5" s="163"/>
      <c r="AT5" s="164"/>
      <c r="AU5" s="162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2"/>
      <c r="BI5" s="163"/>
      <c r="BJ5" s="163"/>
      <c r="BK5" s="163"/>
      <c r="BL5" s="163"/>
      <c r="BM5" s="163"/>
      <c r="BN5" s="163"/>
      <c r="BO5" s="163"/>
      <c r="BP5" s="163"/>
      <c r="BQ5" s="164"/>
      <c r="BR5" s="216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8"/>
      <c r="CG5" s="216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8"/>
      <c r="CX5" s="143" t="s">
        <v>2</v>
      </c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5"/>
      <c r="DK5" s="143" t="s">
        <v>34</v>
      </c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5"/>
    </row>
    <row r="6" spans="1:126" s="6" customFormat="1" ht="12.75">
      <c r="A6" s="244">
        <v>1</v>
      </c>
      <c r="B6" s="245"/>
      <c r="C6" s="245"/>
      <c r="D6" s="245"/>
      <c r="E6" s="245"/>
      <c r="F6" s="246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6"/>
      <c r="AK6" s="244">
        <v>3</v>
      </c>
      <c r="AL6" s="245"/>
      <c r="AM6" s="245"/>
      <c r="AN6" s="245"/>
      <c r="AO6" s="245"/>
      <c r="AP6" s="245"/>
      <c r="AQ6" s="245"/>
      <c r="AR6" s="245"/>
      <c r="AS6" s="245"/>
      <c r="AT6" s="246"/>
      <c r="AU6" s="244">
        <v>4</v>
      </c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4">
        <v>5</v>
      </c>
      <c r="BI6" s="245"/>
      <c r="BJ6" s="245"/>
      <c r="BK6" s="245"/>
      <c r="BL6" s="245"/>
      <c r="BM6" s="245"/>
      <c r="BN6" s="245"/>
      <c r="BO6" s="245"/>
      <c r="BP6" s="245"/>
      <c r="BQ6" s="246"/>
      <c r="BR6" s="244">
        <v>6</v>
      </c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6"/>
      <c r="CG6" s="244">
        <v>7</v>
      </c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6"/>
      <c r="CX6" s="244">
        <v>8</v>
      </c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6"/>
      <c r="DK6" s="244">
        <v>9</v>
      </c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6"/>
    </row>
    <row r="7" spans="1:126" s="5" customFormat="1" ht="49.5" customHeight="1">
      <c r="A7" s="190" t="s">
        <v>7</v>
      </c>
      <c r="B7" s="191"/>
      <c r="C7" s="191"/>
      <c r="D7" s="191"/>
      <c r="E7" s="191"/>
      <c r="F7" s="192"/>
      <c r="G7" s="229" t="s">
        <v>181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0"/>
      <c r="AK7" s="236" t="s">
        <v>1</v>
      </c>
      <c r="AL7" s="237"/>
      <c r="AM7" s="237"/>
      <c r="AN7" s="237"/>
      <c r="AO7" s="237"/>
      <c r="AP7" s="237"/>
      <c r="AQ7" s="237"/>
      <c r="AR7" s="237"/>
      <c r="AS7" s="237"/>
      <c r="AT7" s="238"/>
      <c r="AU7" s="224" t="s">
        <v>1</v>
      </c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186">
        <f>BH8</f>
        <v>2844761.3678</v>
      </c>
      <c r="BI7" s="187"/>
      <c r="BJ7" s="187"/>
      <c r="BK7" s="187"/>
      <c r="BL7" s="187"/>
      <c r="BM7" s="187"/>
      <c r="BN7" s="187"/>
      <c r="BO7" s="187"/>
      <c r="BP7" s="187"/>
      <c r="BQ7" s="188"/>
      <c r="BR7" s="186">
        <f>BH7</f>
        <v>2844761.3678</v>
      </c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8"/>
      <c r="CG7" s="189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8"/>
      <c r="CX7" s="189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8"/>
      <c r="DK7" s="189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8"/>
    </row>
    <row r="8" spans="1:126" s="5" customFormat="1" ht="16.5" customHeight="1">
      <c r="A8" s="190" t="s">
        <v>23</v>
      </c>
      <c r="B8" s="191"/>
      <c r="C8" s="191"/>
      <c r="D8" s="191"/>
      <c r="E8" s="191"/>
      <c r="F8" s="192"/>
      <c r="G8" s="229" t="s">
        <v>29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236">
        <v>22</v>
      </c>
      <c r="AL8" s="237"/>
      <c r="AM8" s="237"/>
      <c r="AN8" s="237"/>
      <c r="AO8" s="237"/>
      <c r="AP8" s="237"/>
      <c r="AQ8" s="237"/>
      <c r="AR8" s="237"/>
      <c r="AS8" s="237"/>
      <c r="AT8" s="238"/>
      <c r="AU8" s="189">
        <f>12082039.17+848694.32</f>
        <v>12930733.49</v>
      </c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6">
        <f>AU8*22%</f>
        <v>2844761.3678</v>
      </c>
      <c r="BI8" s="196"/>
      <c r="BJ8" s="196"/>
      <c r="BK8" s="196"/>
      <c r="BL8" s="196"/>
      <c r="BM8" s="196"/>
      <c r="BN8" s="196"/>
      <c r="BO8" s="196"/>
      <c r="BP8" s="196"/>
      <c r="BQ8" s="197"/>
      <c r="BR8" s="186">
        <f>BH8</f>
        <v>2844761.3678</v>
      </c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8"/>
      <c r="CG8" s="189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8"/>
      <c r="CX8" s="189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8"/>
      <c r="DK8" s="189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8"/>
    </row>
    <row r="9" spans="1:126" s="5" customFormat="1" ht="16.5" customHeight="1" hidden="1">
      <c r="A9" s="190" t="s">
        <v>24</v>
      </c>
      <c r="B9" s="191"/>
      <c r="C9" s="191"/>
      <c r="D9" s="191"/>
      <c r="E9" s="191"/>
      <c r="F9" s="192"/>
      <c r="G9" s="229" t="s">
        <v>30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/>
      <c r="AK9" s="236">
        <v>10</v>
      </c>
      <c r="AL9" s="237"/>
      <c r="AM9" s="237"/>
      <c r="AN9" s="237"/>
      <c r="AO9" s="237"/>
      <c r="AP9" s="237"/>
      <c r="AQ9" s="237"/>
      <c r="AR9" s="237"/>
      <c r="AS9" s="237"/>
      <c r="AT9" s="238"/>
      <c r="AU9" s="189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9"/>
      <c r="BI9" s="187"/>
      <c r="BJ9" s="187"/>
      <c r="BK9" s="187"/>
      <c r="BL9" s="187"/>
      <c r="BM9" s="187"/>
      <c r="BN9" s="187"/>
      <c r="BO9" s="187"/>
      <c r="BP9" s="187"/>
      <c r="BQ9" s="188"/>
      <c r="BR9" s="189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8"/>
      <c r="CG9" s="189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8"/>
      <c r="CX9" s="189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8"/>
      <c r="DK9" s="189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8"/>
    </row>
    <row r="10" spans="1:126" s="5" customFormat="1" ht="69.75" customHeight="1" hidden="1">
      <c r="A10" s="190" t="s">
        <v>25</v>
      </c>
      <c r="B10" s="191"/>
      <c r="C10" s="191"/>
      <c r="D10" s="191"/>
      <c r="E10" s="191"/>
      <c r="F10" s="192"/>
      <c r="G10" s="229" t="s">
        <v>184</v>
      </c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30"/>
      <c r="AK10" s="240"/>
      <c r="AL10" s="241"/>
      <c r="AM10" s="241"/>
      <c r="AN10" s="241"/>
      <c r="AO10" s="241"/>
      <c r="AP10" s="241"/>
      <c r="AQ10" s="241"/>
      <c r="AR10" s="241"/>
      <c r="AS10" s="241"/>
      <c r="AT10" s="242"/>
      <c r="AU10" s="189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9"/>
      <c r="BI10" s="187"/>
      <c r="BJ10" s="187"/>
      <c r="BK10" s="187"/>
      <c r="BL10" s="187"/>
      <c r="BM10" s="187"/>
      <c r="BN10" s="187"/>
      <c r="BO10" s="187"/>
      <c r="BP10" s="187"/>
      <c r="BQ10" s="188"/>
      <c r="BR10" s="189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8"/>
      <c r="CG10" s="189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9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8"/>
      <c r="DK10" s="189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8"/>
    </row>
    <row r="11" spans="1:126" s="5" customFormat="1" ht="78.75" customHeight="1">
      <c r="A11" s="190" t="s">
        <v>8</v>
      </c>
      <c r="B11" s="191"/>
      <c r="C11" s="191"/>
      <c r="D11" s="191"/>
      <c r="E11" s="191"/>
      <c r="F11" s="192"/>
      <c r="G11" s="229" t="s">
        <v>190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30"/>
      <c r="AK11" s="236" t="s">
        <v>1</v>
      </c>
      <c r="AL11" s="237"/>
      <c r="AM11" s="237"/>
      <c r="AN11" s="237"/>
      <c r="AO11" s="237"/>
      <c r="AP11" s="237"/>
      <c r="AQ11" s="237"/>
      <c r="AR11" s="237"/>
      <c r="AS11" s="237"/>
      <c r="AT11" s="238"/>
      <c r="AU11" s="224" t="s">
        <v>1</v>
      </c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186">
        <f>BH12</f>
        <v>374991.27121</v>
      </c>
      <c r="BI11" s="187"/>
      <c r="BJ11" s="187"/>
      <c r="BK11" s="187"/>
      <c r="BL11" s="187"/>
      <c r="BM11" s="187"/>
      <c r="BN11" s="187"/>
      <c r="BO11" s="187"/>
      <c r="BP11" s="187"/>
      <c r="BQ11" s="188"/>
      <c r="BR11" s="186">
        <f>BH11</f>
        <v>374991.27121</v>
      </c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8"/>
      <c r="CG11" s="189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8"/>
      <c r="CX11" s="189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8"/>
      <c r="DK11" s="189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8"/>
    </row>
    <row r="12" spans="1:126" s="5" customFormat="1" ht="84" customHeight="1">
      <c r="A12" s="190" t="s">
        <v>26</v>
      </c>
      <c r="B12" s="191"/>
      <c r="C12" s="191"/>
      <c r="D12" s="191"/>
      <c r="E12" s="191"/>
      <c r="F12" s="192"/>
      <c r="G12" s="229" t="s">
        <v>182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30"/>
      <c r="AK12" s="236">
        <v>2.9</v>
      </c>
      <c r="AL12" s="237"/>
      <c r="AM12" s="237"/>
      <c r="AN12" s="237"/>
      <c r="AO12" s="237"/>
      <c r="AP12" s="237"/>
      <c r="AQ12" s="237"/>
      <c r="AR12" s="237"/>
      <c r="AS12" s="237"/>
      <c r="AT12" s="238"/>
      <c r="AU12" s="189">
        <f>AU8</f>
        <v>12930733.49</v>
      </c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6">
        <f>AU12*2.9%</f>
        <v>374991.27121</v>
      </c>
      <c r="BI12" s="196"/>
      <c r="BJ12" s="196"/>
      <c r="BK12" s="196"/>
      <c r="BL12" s="196"/>
      <c r="BM12" s="196"/>
      <c r="BN12" s="196"/>
      <c r="BO12" s="196"/>
      <c r="BP12" s="196"/>
      <c r="BQ12" s="197"/>
      <c r="BR12" s="186">
        <f>BH12</f>
        <v>374991.27121</v>
      </c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8"/>
      <c r="CG12" s="189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8"/>
      <c r="CX12" s="189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8"/>
      <c r="DK12" s="189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8"/>
    </row>
    <row r="13" spans="1:126" s="5" customFormat="1" ht="33" customHeight="1" hidden="1">
      <c r="A13" s="190" t="s">
        <v>27</v>
      </c>
      <c r="B13" s="191"/>
      <c r="C13" s="191"/>
      <c r="D13" s="191"/>
      <c r="E13" s="191"/>
      <c r="F13" s="192"/>
      <c r="G13" s="229" t="s">
        <v>183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30"/>
      <c r="AK13" s="236">
        <v>0</v>
      </c>
      <c r="AL13" s="237"/>
      <c r="AM13" s="237"/>
      <c r="AN13" s="237"/>
      <c r="AO13" s="237"/>
      <c r="AP13" s="237"/>
      <c r="AQ13" s="237"/>
      <c r="AR13" s="237"/>
      <c r="AS13" s="237"/>
      <c r="AT13" s="238"/>
      <c r="AU13" s="189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9"/>
      <c r="BI13" s="187"/>
      <c r="BJ13" s="187"/>
      <c r="BK13" s="187"/>
      <c r="BL13" s="187"/>
      <c r="BM13" s="187"/>
      <c r="BN13" s="187"/>
      <c r="BO13" s="187"/>
      <c r="BP13" s="187"/>
      <c r="BQ13" s="188"/>
      <c r="BR13" s="189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8"/>
      <c r="CG13" s="189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8"/>
      <c r="CX13" s="189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8"/>
      <c r="DK13" s="189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8"/>
    </row>
    <row r="14" spans="1:126" s="5" customFormat="1" ht="81.75" customHeight="1">
      <c r="A14" s="190" t="s">
        <v>28</v>
      </c>
      <c r="B14" s="191"/>
      <c r="C14" s="191"/>
      <c r="D14" s="191"/>
      <c r="E14" s="191"/>
      <c r="F14" s="192"/>
      <c r="G14" s="229" t="s">
        <v>185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30"/>
      <c r="AK14" s="236">
        <v>0.2</v>
      </c>
      <c r="AL14" s="237"/>
      <c r="AM14" s="237"/>
      <c r="AN14" s="237"/>
      <c r="AO14" s="237"/>
      <c r="AP14" s="237"/>
      <c r="AQ14" s="237"/>
      <c r="AR14" s="237"/>
      <c r="AS14" s="237"/>
      <c r="AT14" s="238"/>
      <c r="AU14" s="189">
        <f>AU12</f>
        <v>12930733.49</v>
      </c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6">
        <f>AU14*0.2%</f>
        <v>25861.46698</v>
      </c>
      <c r="BI14" s="196"/>
      <c r="BJ14" s="196"/>
      <c r="BK14" s="196"/>
      <c r="BL14" s="196"/>
      <c r="BM14" s="196"/>
      <c r="BN14" s="196"/>
      <c r="BO14" s="196"/>
      <c r="BP14" s="196"/>
      <c r="BQ14" s="197"/>
      <c r="BR14" s="186">
        <f>BH14</f>
        <v>25861.46698</v>
      </c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8"/>
      <c r="CG14" s="189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8"/>
      <c r="CX14" s="189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8"/>
      <c r="DK14" s="189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8"/>
    </row>
    <row r="15" spans="1:126" s="5" customFormat="1" ht="82.5" customHeight="1" hidden="1">
      <c r="A15" s="190" t="s">
        <v>35</v>
      </c>
      <c r="B15" s="191"/>
      <c r="C15" s="191"/>
      <c r="D15" s="191"/>
      <c r="E15" s="191"/>
      <c r="F15" s="192"/>
      <c r="G15" s="229" t="s">
        <v>186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30"/>
      <c r="AK15" s="240"/>
      <c r="AL15" s="241"/>
      <c r="AM15" s="241"/>
      <c r="AN15" s="241"/>
      <c r="AO15" s="241"/>
      <c r="AP15" s="241"/>
      <c r="AQ15" s="241"/>
      <c r="AR15" s="241"/>
      <c r="AS15" s="241"/>
      <c r="AT15" s="242"/>
      <c r="AU15" s="189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9"/>
      <c r="BI15" s="187"/>
      <c r="BJ15" s="187"/>
      <c r="BK15" s="187"/>
      <c r="BL15" s="187"/>
      <c r="BM15" s="187"/>
      <c r="BN15" s="187"/>
      <c r="BO15" s="187"/>
      <c r="BP15" s="187"/>
      <c r="BQ15" s="188"/>
      <c r="BR15" s="189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8"/>
      <c r="CG15" s="189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8"/>
      <c r="CX15" s="189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8"/>
      <c r="DK15" s="189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8"/>
    </row>
    <row r="16" spans="1:126" s="5" customFormat="1" ht="54" customHeight="1" hidden="1">
      <c r="A16" s="190" t="s">
        <v>9</v>
      </c>
      <c r="B16" s="191"/>
      <c r="C16" s="191"/>
      <c r="D16" s="191"/>
      <c r="E16" s="191"/>
      <c r="F16" s="192"/>
      <c r="G16" s="229" t="s">
        <v>160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30"/>
      <c r="AK16" s="240" t="s">
        <v>1</v>
      </c>
      <c r="AL16" s="241"/>
      <c r="AM16" s="241"/>
      <c r="AN16" s="241"/>
      <c r="AO16" s="241"/>
      <c r="AP16" s="241"/>
      <c r="AQ16" s="241"/>
      <c r="AR16" s="241"/>
      <c r="AS16" s="241"/>
      <c r="AT16" s="242"/>
      <c r="AU16" s="189" t="s">
        <v>1</v>
      </c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9"/>
      <c r="BI16" s="187"/>
      <c r="BJ16" s="187"/>
      <c r="BK16" s="187"/>
      <c r="BL16" s="187"/>
      <c r="BM16" s="187"/>
      <c r="BN16" s="187"/>
      <c r="BO16" s="187"/>
      <c r="BP16" s="187"/>
      <c r="BQ16" s="188"/>
      <c r="BR16" s="189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8"/>
      <c r="CG16" s="189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8"/>
      <c r="CX16" s="189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8"/>
      <c r="DK16" s="189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8"/>
    </row>
    <row r="17" spans="1:126" s="5" customFormat="1" ht="25.5" customHeight="1" hidden="1">
      <c r="A17" s="190" t="s">
        <v>12</v>
      </c>
      <c r="B17" s="191"/>
      <c r="C17" s="191"/>
      <c r="D17" s="191"/>
      <c r="E17" s="191"/>
      <c r="F17" s="192"/>
      <c r="G17" s="229" t="s">
        <v>163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30"/>
      <c r="AK17" s="236" t="s">
        <v>1</v>
      </c>
      <c r="AL17" s="237"/>
      <c r="AM17" s="237"/>
      <c r="AN17" s="237"/>
      <c r="AO17" s="237"/>
      <c r="AP17" s="237"/>
      <c r="AQ17" s="237"/>
      <c r="AR17" s="237"/>
      <c r="AS17" s="237"/>
      <c r="AT17" s="238"/>
      <c r="AU17" s="189" t="s">
        <v>1</v>
      </c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9"/>
      <c r="BI17" s="187"/>
      <c r="BJ17" s="187"/>
      <c r="BK17" s="187"/>
      <c r="BL17" s="187"/>
      <c r="BM17" s="187"/>
      <c r="BN17" s="187"/>
      <c r="BO17" s="187"/>
      <c r="BP17" s="187"/>
      <c r="BQ17" s="188"/>
      <c r="BR17" s="189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8"/>
      <c r="CG17" s="189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8"/>
      <c r="CX17" s="189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8"/>
      <c r="DK17" s="189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8"/>
    </row>
    <row r="18" spans="1:126" s="5" customFormat="1" ht="39" customHeight="1" hidden="1">
      <c r="A18" s="190" t="s">
        <v>13</v>
      </c>
      <c r="B18" s="191"/>
      <c r="C18" s="191"/>
      <c r="D18" s="191"/>
      <c r="E18" s="191"/>
      <c r="F18" s="192"/>
      <c r="G18" s="229" t="s">
        <v>161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30"/>
      <c r="AK18" s="236" t="s">
        <v>1</v>
      </c>
      <c r="AL18" s="237"/>
      <c r="AM18" s="237"/>
      <c r="AN18" s="237"/>
      <c r="AO18" s="237"/>
      <c r="AP18" s="237"/>
      <c r="AQ18" s="237"/>
      <c r="AR18" s="237"/>
      <c r="AS18" s="237"/>
      <c r="AT18" s="238"/>
      <c r="AU18" s="189" t="s">
        <v>1</v>
      </c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9"/>
      <c r="BI18" s="187"/>
      <c r="BJ18" s="187"/>
      <c r="BK18" s="187"/>
      <c r="BL18" s="187"/>
      <c r="BM18" s="187"/>
      <c r="BN18" s="187"/>
      <c r="BO18" s="187"/>
      <c r="BP18" s="187"/>
      <c r="BQ18" s="188"/>
      <c r="BR18" s="189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189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8"/>
      <c r="CX18" s="189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8"/>
      <c r="DK18" s="189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8"/>
    </row>
    <row r="19" spans="1:126" s="5" customFormat="1" ht="39" customHeight="1">
      <c r="A19" s="190" t="s">
        <v>10</v>
      </c>
      <c r="B19" s="191"/>
      <c r="C19" s="191"/>
      <c r="D19" s="191"/>
      <c r="E19" s="191"/>
      <c r="F19" s="192"/>
      <c r="G19" s="229" t="s">
        <v>162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K19" s="236">
        <v>5.1</v>
      </c>
      <c r="AL19" s="237"/>
      <c r="AM19" s="237"/>
      <c r="AN19" s="237"/>
      <c r="AO19" s="237"/>
      <c r="AP19" s="237"/>
      <c r="AQ19" s="237"/>
      <c r="AR19" s="237"/>
      <c r="AS19" s="237"/>
      <c r="AT19" s="238"/>
      <c r="AU19" s="189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6">
        <f>BH20</f>
        <v>659467.40799</v>
      </c>
      <c r="BI19" s="187"/>
      <c r="BJ19" s="187"/>
      <c r="BK19" s="187"/>
      <c r="BL19" s="187"/>
      <c r="BM19" s="187"/>
      <c r="BN19" s="187"/>
      <c r="BO19" s="187"/>
      <c r="BP19" s="187"/>
      <c r="BQ19" s="188"/>
      <c r="BR19" s="186">
        <f>BH19</f>
        <v>659467.40799</v>
      </c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8"/>
      <c r="CG19" s="189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8"/>
      <c r="CX19" s="189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8"/>
      <c r="DK19" s="189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8"/>
    </row>
    <row r="20" spans="1:126" s="5" customFormat="1" ht="54.75" customHeight="1">
      <c r="A20" s="190" t="s">
        <v>37</v>
      </c>
      <c r="B20" s="191"/>
      <c r="C20" s="191"/>
      <c r="D20" s="191"/>
      <c r="E20" s="191"/>
      <c r="F20" s="192"/>
      <c r="G20" s="229" t="s">
        <v>187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236">
        <v>5.1</v>
      </c>
      <c r="AL20" s="237"/>
      <c r="AM20" s="237"/>
      <c r="AN20" s="237"/>
      <c r="AO20" s="237"/>
      <c r="AP20" s="237"/>
      <c r="AQ20" s="237"/>
      <c r="AR20" s="237"/>
      <c r="AS20" s="237"/>
      <c r="AT20" s="238"/>
      <c r="AU20" s="189">
        <f>12082039.17+848694.32</f>
        <v>12930733.49</v>
      </c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6">
        <f>AU20*5.1%</f>
        <v>659467.40799</v>
      </c>
      <c r="BI20" s="196"/>
      <c r="BJ20" s="196"/>
      <c r="BK20" s="196"/>
      <c r="BL20" s="196"/>
      <c r="BM20" s="196"/>
      <c r="BN20" s="196"/>
      <c r="BO20" s="196"/>
      <c r="BP20" s="196"/>
      <c r="BQ20" s="197"/>
      <c r="BR20" s="186">
        <f>BH20</f>
        <v>659467.40799</v>
      </c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8"/>
      <c r="CG20" s="189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8"/>
      <c r="CX20" s="189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8"/>
      <c r="DK20" s="189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8"/>
    </row>
    <row r="21" spans="1:126" s="5" customFormat="1" ht="68.25" customHeight="1" hidden="1">
      <c r="A21" s="190" t="s">
        <v>118</v>
      </c>
      <c r="B21" s="191"/>
      <c r="C21" s="191"/>
      <c r="D21" s="191"/>
      <c r="E21" s="191"/>
      <c r="F21" s="192"/>
      <c r="G21" s="229" t="s">
        <v>188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30"/>
      <c r="AK21" s="236"/>
      <c r="AL21" s="237"/>
      <c r="AM21" s="237"/>
      <c r="AN21" s="237"/>
      <c r="AO21" s="237"/>
      <c r="AP21" s="237"/>
      <c r="AQ21" s="237"/>
      <c r="AR21" s="237"/>
      <c r="AS21" s="237"/>
      <c r="AT21" s="238"/>
      <c r="AU21" s="189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9"/>
      <c r="BI21" s="187"/>
      <c r="BJ21" s="187"/>
      <c r="BK21" s="187"/>
      <c r="BL21" s="187"/>
      <c r="BM21" s="187"/>
      <c r="BN21" s="187"/>
      <c r="BO21" s="187"/>
      <c r="BP21" s="187"/>
      <c r="BQ21" s="188"/>
      <c r="BR21" s="189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8"/>
      <c r="CG21" s="189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8"/>
      <c r="CX21" s="189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8"/>
      <c r="DK21" s="189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8"/>
    </row>
    <row r="22" spans="1:126" s="5" customFormat="1" ht="16.5" customHeight="1">
      <c r="A22" s="233" t="s">
        <v>18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5"/>
      <c r="BH22" s="186">
        <f>BH19+BH14+BH11+BH7</f>
        <v>3905081.5139800003</v>
      </c>
      <c r="BI22" s="187"/>
      <c r="BJ22" s="187"/>
      <c r="BK22" s="187"/>
      <c r="BL22" s="187"/>
      <c r="BM22" s="187"/>
      <c r="BN22" s="187"/>
      <c r="BO22" s="187"/>
      <c r="BP22" s="187"/>
      <c r="BQ22" s="188"/>
      <c r="BR22" s="186">
        <f>BH22</f>
        <v>3905081.5139800003</v>
      </c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8"/>
      <c r="CG22" s="189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8"/>
      <c r="CX22" s="189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8"/>
      <c r="DK22" s="189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8"/>
    </row>
    <row r="23" spans="1:126" ht="27" customHeight="1" hidden="1">
      <c r="A23" s="231" t="s">
        <v>159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</row>
    <row r="24" spans="1:126" s="2" customFormat="1" ht="68.25" customHeight="1" hidden="1">
      <c r="A24" s="239" t="s">
        <v>172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T18"/>
  <sheetViews>
    <sheetView view="pageBreakPreview" zoomScaleSheetLayoutView="100" zoomScalePageLayoutView="0" workbookViewId="0" topLeftCell="A1">
      <selection activeCell="AM16" sqref="AM16:DT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39</v>
      </c>
    </row>
    <row r="3" s="4" customFormat="1" ht="18" customHeight="1">
      <c r="A3" s="4" t="s">
        <v>40</v>
      </c>
    </row>
    <row r="4" s="4" customFormat="1" ht="12.75" customHeight="1"/>
    <row r="5" spans="1:124" s="3" customFormat="1" ht="16.5" customHeight="1">
      <c r="A5" s="258" t="s">
        <v>3</v>
      </c>
      <c r="B5" s="259"/>
      <c r="C5" s="259"/>
      <c r="D5" s="259"/>
      <c r="E5" s="259"/>
      <c r="F5" s="260"/>
      <c r="G5" s="258" t="s">
        <v>22</v>
      </c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60"/>
      <c r="Z5" s="258" t="s">
        <v>41</v>
      </c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60"/>
      <c r="AM5" s="258" t="s">
        <v>42</v>
      </c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60"/>
      <c r="AZ5" s="258" t="s">
        <v>43</v>
      </c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8" t="s">
        <v>44</v>
      </c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60"/>
      <c r="BX5" s="250" t="s">
        <v>0</v>
      </c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2"/>
    </row>
    <row r="6" spans="1:124" s="3" customFormat="1" ht="85.5" customHeight="1">
      <c r="A6" s="261"/>
      <c r="B6" s="262"/>
      <c r="C6" s="262"/>
      <c r="D6" s="262"/>
      <c r="E6" s="262"/>
      <c r="F6" s="263"/>
      <c r="G6" s="261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  <c r="Z6" s="261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3"/>
      <c r="AM6" s="261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3"/>
      <c r="AZ6" s="261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1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3"/>
      <c r="BX6" s="249" t="s">
        <v>115</v>
      </c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5"/>
      <c r="CK6" s="249" t="s">
        <v>117</v>
      </c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5"/>
      <c r="CZ6" s="250" t="s">
        <v>19</v>
      </c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2"/>
    </row>
    <row r="7" spans="1:124" s="3" customFormat="1" ht="28.5" customHeight="1">
      <c r="A7" s="264"/>
      <c r="B7" s="265"/>
      <c r="C7" s="265"/>
      <c r="D7" s="265"/>
      <c r="E7" s="265"/>
      <c r="F7" s="266"/>
      <c r="G7" s="264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6"/>
      <c r="Z7" s="264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6"/>
      <c r="AM7" s="264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6"/>
      <c r="AZ7" s="264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4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6"/>
      <c r="BX7" s="216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8"/>
      <c r="CK7" s="216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8"/>
      <c r="CZ7" s="250" t="s">
        <v>2</v>
      </c>
      <c r="DA7" s="251"/>
      <c r="DB7" s="251"/>
      <c r="DC7" s="251"/>
      <c r="DD7" s="251"/>
      <c r="DE7" s="251"/>
      <c r="DF7" s="251"/>
      <c r="DG7" s="251"/>
      <c r="DH7" s="251"/>
      <c r="DI7" s="251"/>
      <c r="DJ7" s="252"/>
      <c r="DK7" s="250" t="s">
        <v>34</v>
      </c>
      <c r="DL7" s="251"/>
      <c r="DM7" s="251"/>
      <c r="DN7" s="251"/>
      <c r="DO7" s="251"/>
      <c r="DP7" s="251"/>
      <c r="DQ7" s="251"/>
      <c r="DR7" s="251"/>
      <c r="DS7" s="251"/>
      <c r="DT7" s="252"/>
    </row>
    <row r="8" spans="1:124" s="6" customFormat="1" ht="12.75">
      <c r="A8" s="244">
        <v>1</v>
      </c>
      <c r="B8" s="245"/>
      <c r="C8" s="245"/>
      <c r="D8" s="245"/>
      <c r="E8" s="245"/>
      <c r="F8" s="246"/>
      <c r="G8" s="244">
        <v>2</v>
      </c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  <c r="Z8" s="244">
        <v>3</v>
      </c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6"/>
      <c r="AM8" s="244">
        <v>4</v>
      </c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6"/>
      <c r="AZ8" s="244">
        <v>5</v>
      </c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4">
        <v>6</v>
      </c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6"/>
      <c r="BX8" s="244">
        <v>7</v>
      </c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6"/>
      <c r="CK8" s="244">
        <v>8</v>
      </c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6"/>
      <c r="CZ8" s="244">
        <v>9</v>
      </c>
      <c r="DA8" s="245"/>
      <c r="DB8" s="245"/>
      <c r="DC8" s="245"/>
      <c r="DD8" s="245"/>
      <c r="DE8" s="245"/>
      <c r="DF8" s="245"/>
      <c r="DG8" s="245"/>
      <c r="DH8" s="245"/>
      <c r="DI8" s="245"/>
      <c r="DJ8" s="246"/>
      <c r="DK8" s="244">
        <v>10</v>
      </c>
      <c r="DL8" s="245"/>
      <c r="DM8" s="245"/>
      <c r="DN8" s="245"/>
      <c r="DO8" s="245"/>
      <c r="DP8" s="245"/>
      <c r="DQ8" s="245"/>
      <c r="DR8" s="245"/>
      <c r="DS8" s="245"/>
      <c r="DT8" s="246"/>
    </row>
    <row r="9" spans="1:124" s="5" customFormat="1" ht="52.5" customHeight="1">
      <c r="A9" s="190" t="s">
        <v>7</v>
      </c>
      <c r="B9" s="191"/>
      <c r="C9" s="191"/>
      <c r="D9" s="191"/>
      <c r="E9" s="191"/>
      <c r="F9" s="192"/>
      <c r="G9" s="253" t="s">
        <v>46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189">
        <v>2</v>
      </c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8"/>
      <c r="AM9" s="189">
        <v>12</v>
      </c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8"/>
      <c r="AZ9" s="189">
        <v>625</v>
      </c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9">
        <f>Z9*AM9*AZ9</f>
        <v>15000</v>
      </c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8"/>
      <c r="BX9" s="189">
        <v>15000</v>
      </c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8"/>
      <c r="CK9" s="189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8"/>
      <c r="CZ9" s="189"/>
      <c r="DA9" s="187"/>
      <c r="DB9" s="187"/>
      <c r="DC9" s="187"/>
      <c r="DD9" s="187"/>
      <c r="DE9" s="187"/>
      <c r="DF9" s="187"/>
      <c r="DG9" s="187"/>
      <c r="DH9" s="187"/>
      <c r="DI9" s="187"/>
      <c r="DJ9" s="188"/>
      <c r="DK9" s="189"/>
      <c r="DL9" s="187"/>
      <c r="DM9" s="187"/>
      <c r="DN9" s="187"/>
      <c r="DO9" s="187"/>
      <c r="DP9" s="187"/>
      <c r="DQ9" s="187"/>
      <c r="DR9" s="187"/>
      <c r="DS9" s="187"/>
      <c r="DT9" s="188"/>
    </row>
    <row r="10" spans="1:124" s="5" customFormat="1" ht="91.5" customHeight="1">
      <c r="A10" s="190" t="s">
        <v>8</v>
      </c>
      <c r="B10" s="191"/>
      <c r="C10" s="191"/>
      <c r="D10" s="191"/>
      <c r="E10" s="191"/>
      <c r="F10" s="192"/>
      <c r="G10" s="253" t="s">
        <v>45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189">
        <v>2</v>
      </c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8"/>
      <c r="AM10" s="189">
        <v>12</v>
      </c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8"/>
      <c r="AZ10" s="189">
        <v>31.25</v>
      </c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9">
        <v>750</v>
      </c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8"/>
      <c r="BX10" s="189">
        <v>750</v>
      </c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8"/>
      <c r="CK10" s="189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8"/>
      <c r="CZ10" s="189"/>
      <c r="DA10" s="187"/>
      <c r="DB10" s="187"/>
      <c r="DC10" s="187"/>
      <c r="DD10" s="187"/>
      <c r="DE10" s="187"/>
      <c r="DF10" s="187"/>
      <c r="DG10" s="187"/>
      <c r="DH10" s="187"/>
      <c r="DI10" s="187"/>
      <c r="DJ10" s="188"/>
      <c r="DK10" s="189"/>
      <c r="DL10" s="187"/>
      <c r="DM10" s="187"/>
      <c r="DN10" s="187"/>
      <c r="DO10" s="187"/>
      <c r="DP10" s="187"/>
      <c r="DQ10" s="187"/>
      <c r="DR10" s="187"/>
      <c r="DS10" s="187"/>
      <c r="DT10" s="188"/>
    </row>
    <row r="11" spans="1:124" s="5" customFormat="1" ht="26.25" customHeight="1">
      <c r="A11" s="190" t="s">
        <v>9</v>
      </c>
      <c r="B11" s="191"/>
      <c r="C11" s="191"/>
      <c r="D11" s="191"/>
      <c r="E11" s="191"/>
      <c r="F11" s="192"/>
      <c r="G11" s="253" t="s">
        <v>199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/>
      <c r="Z11" s="189">
        <v>1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8"/>
      <c r="AM11" s="189">
        <v>1</v>
      </c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8"/>
      <c r="AZ11" s="189">
        <v>2250</v>
      </c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9">
        <v>2250</v>
      </c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8"/>
      <c r="BX11" s="189">
        <v>2250</v>
      </c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8"/>
      <c r="CK11" s="189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8"/>
      <c r="CZ11" s="189"/>
      <c r="DA11" s="187"/>
      <c r="DB11" s="187"/>
      <c r="DC11" s="187"/>
      <c r="DD11" s="187"/>
      <c r="DE11" s="187"/>
      <c r="DF11" s="187"/>
      <c r="DG11" s="187"/>
      <c r="DH11" s="187"/>
      <c r="DI11" s="187"/>
      <c r="DJ11" s="188"/>
      <c r="DK11" s="189"/>
      <c r="DL11" s="187"/>
      <c r="DM11" s="187"/>
      <c r="DN11" s="187"/>
      <c r="DO11" s="187"/>
      <c r="DP11" s="187"/>
      <c r="DQ11" s="187"/>
      <c r="DR11" s="187"/>
      <c r="DS11" s="187"/>
      <c r="DT11" s="188"/>
    </row>
    <row r="12" spans="1:124" s="5" customFormat="1" ht="78.75" customHeight="1" hidden="1">
      <c r="A12" s="190" t="s">
        <v>10</v>
      </c>
      <c r="B12" s="191"/>
      <c r="C12" s="191"/>
      <c r="D12" s="191"/>
      <c r="E12" s="191"/>
      <c r="F12" s="192"/>
      <c r="G12" s="253" t="s">
        <v>47</v>
      </c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5"/>
      <c r="Z12" s="189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  <c r="AM12" s="189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8"/>
      <c r="AZ12" s="189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9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8"/>
      <c r="BX12" s="189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8"/>
      <c r="CK12" s="189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8"/>
      <c r="CZ12" s="189"/>
      <c r="DA12" s="187"/>
      <c r="DB12" s="187"/>
      <c r="DC12" s="187"/>
      <c r="DD12" s="187"/>
      <c r="DE12" s="187"/>
      <c r="DF12" s="187"/>
      <c r="DG12" s="187"/>
      <c r="DH12" s="187"/>
      <c r="DI12" s="187"/>
      <c r="DJ12" s="188"/>
      <c r="DK12" s="189"/>
      <c r="DL12" s="187"/>
      <c r="DM12" s="187"/>
      <c r="DN12" s="187"/>
      <c r="DO12" s="187"/>
      <c r="DP12" s="187"/>
      <c r="DQ12" s="187"/>
      <c r="DR12" s="187"/>
      <c r="DS12" s="187"/>
      <c r="DT12" s="188"/>
    </row>
    <row r="13" spans="1:124" s="5" customFormat="1" ht="80.25" customHeight="1" hidden="1">
      <c r="A13" s="190" t="s">
        <v>11</v>
      </c>
      <c r="B13" s="191"/>
      <c r="C13" s="191"/>
      <c r="D13" s="191"/>
      <c r="E13" s="191"/>
      <c r="F13" s="192"/>
      <c r="G13" s="253" t="s">
        <v>48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  <c r="Z13" s="189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8"/>
      <c r="AM13" s="189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8"/>
      <c r="AZ13" s="189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9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8"/>
      <c r="BX13" s="189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8"/>
      <c r="CK13" s="189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8"/>
      <c r="CZ13" s="189"/>
      <c r="DA13" s="187"/>
      <c r="DB13" s="187"/>
      <c r="DC13" s="187"/>
      <c r="DD13" s="187"/>
      <c r="DE13" s="187"/>
      <c r="DF13" s="187"/>
      <c r="DG13" s="187"/>
      <c r="DH13" s="187"/>
      <c r="DI13" s="187"/>
      <c r="DJ13" s="188"/>
      <c r="DK13" s="189"/>
      <c r="DL13" s="187"/>
      <c r="DM13" s="187"/>
      <c r="DN13" s="187"/>
      <c r="DO13" s="187"/>
      <c r="DP13" s="187"/>
      <c r="DQ13" s="187"/>
      <c r="DR13" s="187"/>
      <c r="DS13" s="187"/>
      <c r="DT13" s="188"/>
    </row>
    <row r="14" spans="1:124" s="5" customFormat="1" ht="52.5" customHeight="1" hidden="1">
      <c r="A14" s="190" t="s">
        <v>14</v>
      </c>
      <c r="B14" s="191"/>
      <c r="C14" s="191"/>
      <c r="D14" s="191"/>
      <c r="E14" s="191"/>
      <c r="F14" s="192"/>
      <c r="G14" s="253" t="s">
        <v>49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5"/>
      <c r="Z14" s="189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8"/>
      <c r="AM14" s="189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8"/>
      <c r="AZ14" s="189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9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8"/>
      <c r="BX14" s="189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8"/>
      <c r="CK14" s="189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8"/>
      <c r="CZ14" s="189"/>
      <c r="DA14" s="187"/>
      <c r="DB14" s="187"/>
      <c r="DC14" s="187"/>
      <c r="DD14" s="187"/>
      <c r="DE14" s="187"/>
      <c r="DF14" s="187"/>
      <c r="DG14" s="187"/>
      <c r="DH14" s="187"/>
      <c r="DI14" s="187"/>
      <c r="DJ14" s="188"/>
      <c r="DK14" s="189"/>
      <c r="DL14" s="187"/>
      <c r="DM14" s="187"/>
      <c r="DN14" s="187"/>
      <c r="DO14" s="187"/>
      <c r="DP14" s="187"/>
      <c r="DQ14" s="187"/>
      <c r="DR14" s="187"/>
      <c r="DS14" s="187"/>
      <c r="DT14" s="188"/>
    </row>
    <row r="15" spans="1:124" s="5" customFormat="1" ht="26.25" customHeight="1">
      <c r="A15" s="190" t="s">
        <v>10</v>
      </c>
      <c r="B15" s="191"/>
      <c r="C15" s="191"/>
      <c r="D15" s="191"/>
      <c r="E15" s="191"/>
      <c r="F15" s="192"/>
      <c r="G15" s="253" t="s">
        <v>175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5"/>
      <c r="Z15" s="189">
        <v>1</v>
      </c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8"/>
      <c r="AM15" s="189">
        <v>12</v>
      </c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8"/>
      <c r="AZ15" s="189">
        <v>5000</v>
      </c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9">
        <v>60000</v>
      </c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8"/>
      <c r="BX15" s="189">
        <v>60000</v>
      </c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8"/>
      <c r="CK15" s="189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8"/>
      <c r="CZ15" s="189"/>
      <c r="DA15" s="187"/>
      <c r="DB15" s="187"/>
      <c r="DC15" s="187"/>
      <c r="DD15" s="187"/>
      <c r="DE15" s="187"/>
      <c r="DF15" s="187"/>
      <c r="DG15" s="187"/>
      <c r="DH15" s="187"/>
      <c r="DI15" s="187"/>
      <c r="DJ15" s="188"/>
      <c r="DK15" s="189"/>
      <c r="DL15" s="187"/>
      <c r="DM15" s="187"/>
      <c r="DN15" s="187"/>
      <c r="DO15" s="187"/>
      <c r="DP15" s="187"/>
      <c r="DQ15" s="187"/>
      <c r="DR15" s="187"/>
      <c r="DS15" s="187"/>
      <c r="DT15" s="188"/>
    </row>
    <row r="16" spans="1:124" s="5" customFormat="1" ht="66.75" customHeight="1" hidden="1">
      <c r="A16" s="190" t="s">
        <v>50</v>
      </c>
      <c r="B16" s="191"/>
      <c r="C16" s="191"/>
      <c r="D16" s="191"/>
      <c r="E16" s="191"/>
      <c r="F16" s="192"/>
      <c r="G16" s="253" t="s">
        <v>51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5"/>
      <c r="Z16" s="189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8"/>
      <c r="AM16" s="189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8"/>
      <c r="AZ16" s="189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9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8"/>
      <c r="BX16" s="189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8"/>
      <c r="CK16" s="189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8"/>
      <c r="CZ16" s="189"/>
      <c r="DA16" s="187"/>
      <c r="DB16" s="187"/>
      <c r="DC16" s="187"/>
      <c r="DD16" s="187"/>
      <c r="DE16" s="187"/>
      <c r="DF16" s="187"/>
      <c r="DG16" s="187"/>
      <c r="DH16" s="187"/>
      <c r="DI16" s="187"/>
      <c r="DJ16" s="188"/>
      <c r="DK16" s="189"/>
      <c r="DL16" s="187"/>
      <c r="DM16" s="187"/>
      <c r="DN16" s="187"/>
      <c r="DO16" s="187"/>
      <c r="DP16" s="187"/>
      <c r="DQ16" s="187"/>
      <c r="DR16" s="187"/>
      <c r="DS16" s="187"/>
      <c r="DT16" s="188"/>
    </row>
    <row r="17" spans="1:124" s="5" customFormat="1" ht="39" customHeight="1" hidden="1">
      <c r="A17" s="255"/>
      <c r="B17" s="256"/>
      <c r="C17" s="256"/>
      <c r="D17" s="256"/>
      <c r="E17" s="256"/>
      <c r="F17" s="257"/>
      <c r="G17" s="253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5"/>
      <c r="Z17" s="189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8"/>
      <c r="AM17" s="189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8"/>
      <c r="AZ17" s="189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9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8"/>
      <c r="BX17" s="189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8"/>
      <c r="CK17" s="189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8"/>
      <c r="CZ17" s="189"/>
      <c r="DA17" s="187"/>
      <c r="DB17" s="187"/>
      <c r="DC17" s="187"/>
      <c r="DD17" s="187"/>
      <c r="DE17" s="187"/>
      <c r="DF17" s="187"/>
      <c r="DG17" s="187"/>
      <c r="DH17" s="187"/>
      <c r="DI17" s="187"/>
      <c r="DJ17" s="188"/>
      <c r="DK17" s="189"/>
      <c r="DL17" s="187"/>
      <c r="DM17" s="187"/>
      <c r="DN17" s="187"/>
      <c r="DO17" s="187"/>
      <c r="DP17" s="187"/>
      <c r="DQ17" s="187"/>
      <c r="DR17" s="187"/>
      <c r="DS17" s="187"/>
      <c r="DT17" s="188"/>
    </row>
    <row r="18" spans="1:124" s="5" customFormat="1" ht="16.5" customHeight="1">
      <c r="A18" s="254" t="s">
        <v>18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5"/>
      <c r="BL18" s="189">
        <f>BL9+BL10+BL11+BL15</f>
        <v>78000</v>
      </c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8"/>
      <c r="BX18" s="189">
        <f>BX15+BX11+BX10+BX9</f>
        <v>78000</v>
      </c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8"/>
      <c r="CK18" s="189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8"/>
      <c r="CZ18" s="189"/>
      <c r="DA18" s="187"/>
      <c r="DB18" s="187"/>
      <c r="DC18" s="187"/>
      <c r="DD18" s="187"/>
      <c r="DE18" s="187"/>
      <c r="DF18" s="187"/>
      <c r="DG18" s="187"/>
      <c r="DH18" s="187"/>
      <c r="DI18" s="187"/>
      <c r="DJ18" s="188"/>
      <c r="DK18" s="189"/>
      <c r="DL18" s="187"/>
      <c r="DM18" s="187"/>
      <c r="DN18" s="187"/>
      <c r="DO18" s="187"/>
      <c r="DP18" s="187"/>
      <c r="DQ18" s="187"/>
      <c r="DR18" s="187"/>
      <c r="DS18" s="187"/>
      <c r="DT18" s="188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CF12" sqref="CF12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52</v>
      </c>
    </row>
    <row r="3" s="4" customFormat="1" ht="12.75" customHeight="1"/>
    <row r="4" spans="1:125" s="3" customFormat="1" ht="12" customHeight="1">
      <c r="A4" s="258" t="s">
        <v>3</v>
      </c>
      <c r="B4" s="259"/>
      <c r="C4" s="259"/>
      <c r="D4" s="259"/>
      <c r="E4" s="259"/>
      <c r="F4" s="260"/>
      <c r="G4" s="258" t="s">
        <v>22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  <c r="AB4" s="258" t="s">
        <v>53</v>
      </c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60"/>
      <c r="AP4" s="258" t="s">
        <v>54</v>
      </c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8" t="s">
        <v>55</v>
      </c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60"/>
      <c r="BR4" s="250" t="s">
        <v>0</v>
      </c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2"/>
    </row>
    <row r="5" spans="1:125" s="3" customFormat="1" ht="68.25" customHeight="1">
      <c r="A5" s="261"/>
      <c r="B5" s="262"/>
      <c r="C5" s="262"/>
      <c r="D5" s="262"/>
      <c r="E5" s="262"/>
      <c r="F5" s="263"/>
      <c r="G5" s="261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3"/>
      <c r="AB5" s="261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3"/>
      <c r="AP5" s="261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1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3"/>
      <c r="BR5" s="249" t="s">
        <v>115</v>
      </c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5"/>
      <c r="CF5" s="249" t="s">
        <v>117</v>
      </c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5"/>
      <c r="CV5" s="270" t="s">
        <v>19</v>
      </c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1"/>
    </row>
    <row r="6" spans="1:125" s="3" customFormat="1" ht="30.75" customHeight="1">
      <c r="A6" s="264"/>
      <c r="B6" s="265"/>
      <c r="C6" s="265"/>
      <c r="D6" s="265"/>
      <c r="E6" s="265"/>
      <c r="F6" s="266"/>
      <c r="G6" s="264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6"/>
      <c r="AB6" s="264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6"/>
      <c r="AP6" s="264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4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6"/>
      <c r="BR6" s="216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8"/>
      <c r="CF6" s="216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8"/>
      <c r="CV6" s="250" t="s">
        <v>2</v>
      </c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2"/>
      <c r="DI6" s="250" t="s">
        <v>34</v>
      </c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2"/>
    </row>
    <row r="7" spans="1:125" s="6" customFormat="1" ht="12.75">
      <c r="A7" s="244">
        <v>1</v>
      </c>
      <c r="B7" s="245"/>
      <c r="C7" s="245"/>
      <c r="D7" s="245"/>
      <c r="E7" s="245"/>
      <c r="F7" s="246"/>
      <c r="G7" s="244">
        <v>2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6"/>
      <c r="AB7" s="244">
        <v>3</v>
      </c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6"/>
      <c r="AP7" s="244">
        <v>4</v>
      </c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4">
        <v>5</v>
      </c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6"/>
      <c r="BR7" s="244">
        <v>6</v>
      </c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244">
        <v>7</v>
      </c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6"/>
      <c r="CV7" s="244">
        <v>8</v>
      </c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6"/>
      <c r="DI7" s="244">
        <v>9</v>
      </c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6"/>
    </row>
    <row r="8" spans="1:125" s="5" customFormat="1" ht="40.5" customHeight="1">
      <c r="A8" s="272" t="s">
        <v>7</v>
      </c>
      <c r="B8" s="273"/>
      <c r="C8" s="273"/>
      <c r="D8" s="273"/>
      <c r="E8" s="273"/>
      <c r="F8" s="274"/>
      <c r="G8" s="253" t="s">
        <v>219</v>
      </c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5"/>
      <c r="AB8" s="189">
        <v>1080</v>
      </c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  <c r="AP8" s="189">
        <v>600</v>
      </c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9">
        <f>564000+84000</f>
        <v>648000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8"/>
      <c r="BR8" s="189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8"/>
      <c r="CF8" s="189">
        <f>564000+84000</f>
        <v>648000</v>
      </c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8"/>
      <c r="CV8" s="189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8"/>
      <c r="DI8" s="189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8"/>
    </row>
    <row r="9" spans="1:125" s="5" customFormat="1" ht="66.75" customHeight="1" hidden="1">
      <c r="A9" s="272" t="s">
        <v>8</v>
      </c>
      <c r="B9" s="273"/>
      <c r="C9" s="273"/>
      <c r="D9" s="273"/>
      <c r="E9" s="273"/>
      <c r="F9" s="274"/>
      <c r="G9" s="253" t="s">
        <v>56</v>
      </c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/>
      <c r="AB9" s="189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8"/>
      <c r="AP9" s="189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9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8"/>
      <c r="BR9" s="189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8"/>
      <c r="CF9" s="189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8"/>
      <c r="CV9" s="189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8"/>
      <c r="DI9" s="189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8"/>
    </row>
    <row r="10" spans="1:125" s="5" customFormat="1" ht="16.5" customHeight="1">
      <c r="A10" s="275"/>
      <c r="B10" s="276"/>
      <c r="C10" s="276"/>
      <c r="D10" s="276"/>
      <c r="E10" s="276"/>
      <c r="F10" s="277"/>
      <c r="G10" s="25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189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8"/>
      <c r="AP10" s="189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9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8"/>
      <c r="BR10" s="189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8"/>
      <c r="CF10" s="189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8"/>
      <c r="CV10" s="189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8"/>
      <c r="DI10" s="189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8"/>
    </row>
    <row r="11" spans="1:125" s="5" customFormat="1" ht="16.5" customHeight="1">
      <c r="A11" s="267" t="s">
        <v>18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9"/>
      <c r="BD11" s="189">
        <f>BD8</f>
        <v>648000</v>
      </c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8"/>
      <c r="BR11" s="189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8"/>
      <c r="CF11" s="189">
        <f>CF8</f>
        <v>648000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8"/>
      <c r="CV11" s="189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8"/>
      <c r="DI11" s="189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8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1"/>
  <sheetViews>
    <sheetView view="pageBreakPreview" zoomScaleSheetLayoutView="100" zoomScalePageLayoutView="0" workbookViewId="0" topLeftCell="A1">
      <selection activeCell="BH8" sqref="BH8:BR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2.75" customHeight="1"/>
    <row r="4" spans="1:132" s="3" customFormat="1" ht="11.25" customHeight="1">
      <c r="A4" s="258" t="s">
        <v>3</v>
      </c>
      <c r="B4" s="259"/>
      <c r="C4" s="259"/>
      <c r="D4" s="259"/>
      <c r="E4" s="259"/>
      <c r="F4" s="260"/>
      <c r="G4" s="258" t="s">
        <v>36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60"/>
      <c r="Y4" s="258" t="s">
        <v>166</v>
      </c>
      <c r="Z4" s="259"/>
      <c r="AA4" s="259"/>
      <c r="AB4" s="259"/>
      <c r="AC4" s="259"/>
      <c r="AD4" s="259"/>
      <c r="AE4" s="259"/>
      <c r="AF4" s="259"/>
      <c r="AG4" s="259"/>
      <c r="AH4" s="259"/>
      <c r="AI4" s="260"/>
      <c r="AJ4" s="258" t="s">
        <v>58</v>
      </c>
      <c r="AK4" s="259"/>
      <c r="AL4" s="259"/>
      <c r="AM4" s="259"/>
      <c r="AN4" s="259"/>
      <c r="AO4" s="259"/>
      <c r="AP4" s="259"/>
      <c r="AQ4" s="259"/>
      <c r="AR4" s="259"/>
      <c r="AS4" s="259"/>
      <c r="AT4" s="260"/>
      <c r="AU4" s="258" t="s">
        <v>59</v>
      </c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60"/>
      <c r="BH4" s="258" t="s">
        <v>60</v>
      </c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8" t="s">
        <v>167</v>
      </c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60"/>
      <c r="CF4" s="250" t="s">
        <v>0</v>
      </c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2"/>
    </row>
    <row r="5" spans="1:132" s="3" customFormat="1" ht="84" customHeight="1">
      <c r="A5" s="261"/>
      <c r="B5" s="262"/>
      <c r="C5" s="262"/>
      <c r="D5" s="262"/>
      <c r="E5" s="262"/>
      <c r="F5" s="263"/>
      <c r="G5" s="261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3"/>
      <c r="AJ5" s="261"/>
      <c r="AK5" s="262"/>
      <c r="AL5" s="262"/>
      <c r="AM5" s="262"/>
      <c r="AN5" s="262"/>
      <c r="AO5" s="262"/>
      <c r="AP5" s="262"/>
      <c r="AQ5" s="262"/>
      <c r="AR5" s="262"/>
      <c r="AS5" s="262"/>
      <c r="AT5" s="263"/>
      <c r="AU5" s="261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3"/>
      <c r="BH5" s="261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1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3"/>
      <c r="CF5" s="281" t="s">
        <v>114</v>
      </c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3"/>
      <c r="CS5" s="281" t="s">
        <v>117</v>
      </c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3"/>
      <c r="DH5" s="278" t="s">
        <v>19</v>
      </c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80"/>
    </row>
    <row r="6" spans="1:132" s="3" customFormat="1" ht="26.25" customHeight="1">
      <c r="A6" s="264"/>
      <c r="B6" s="265"/>
      <c r="C6" s="265"/>
      <c r="D6" s="265"/>
      <c r="E6" s="265"/>
      <c r="F6" s="266"/>
      <c r="G6" s="264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6"/>
      <c r="Y6" s="264"/>
      <c r="Z6" s="265"/>
      <c r="AA6" s="265"/>
      <c r="AB6" s="265"/>
      <c r="AC6" s="265"/>
      <c r="AD6" s="265"/>
      <c r="AE6" s="265"/>
      <c r="AF6" s="265"/>
      <c r="AG6" s="265"/>
      <c r="AH6" s="265"/>
      <c r="AI6" s="266"/>
      <c r="AJ6" s="264"/>
      <c r="AK6" s="265"/>
      <c r="AL6" s="265"/>
      <c r="AM6" s="265"/>
      <c r="AN6" s="265"/>
      <c r="AO6" s="265"/>
      <c r="AP6" s="265"/>
      <c r="AQ6" s="265"/>
      <c r="AR6" s="265"/>
      <c r="AS6" s="265"/>
      <c r="AT6" s="266"/>
      <c r="AU6" s="264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6"/>
      <c r="BH6" s="264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4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6"/>
      <c r="CF6" s="216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8"/>
      <c r="CS6" s="216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8"/>
      <c r="DH6" s="250" t="s">
        <v>2</v>
      </c>
      <c r="DI6" s="251"/>
      <c r="DJ6" s="251"/>
      <c r="DK6" s="251"/>
      <c r="DL6" s="251"/>
      <c r="DM6" s="251"/>
      <c r="DN6" s="251"/>
      <c r="DO6" s="251"/>
      <c r="DP6" s="251"/>
      <c r="DQ6" s="251"/>
      <c r="DR6" s="252"/>
      <c r="DS6" s="250" t="s">
        <v>20</v>
      </c>
      <c r="DT6" s="251"/>
      <c r="DU6" s="251"/>
      <c r="DV6" s="251"/>
      <c r="DW6" s="251"/>
      <c r="DX6" s="251"/>
      <c r="DY6" s="251"/>
      <c r="DZ6" s="251"/>
      <c r="EA6" s="251"/>
      <c r="EB6" s="252"/>
    </row>
    <row r="7" spans="1:132" s="6" customFormat="1" ht="12.75">
      <c r="A7" s="244">
        <v>1</v>
      </c>
      <c r="B7" s="245"/>
      <c r="C7" s="245"/>
      <c r="D7" s="245"/>
      <c r="E7" s="245"/>
      <c r="F7" s="246"/>
      <c r="G7" s="244">
        <v>2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6"/>
      <c r="Y7" s="244">
        <v>3</v>
      </c>
      <c r="Z7" s="245"/>
      <c r="AA7" s="245"/>
      <c r="AB7" s="245"/>
      <c r="AC7" s="245"/>
      <c r="AD7" s="245"/>
      <c r="AE7" s="245"/>
      <c r="AF7" s="245"/>
      <c r="AG7" s="245"/>
      <c r="AH7" s="245"/>
      <c r="AI7" s="246"/>
      <c r="AJ7" s="244">
        <v>4</v>
      </c>
      <c r="AK7" s="245"/>
      <c r="AL7" s="245"/>
      <c r="AM7" s="245"/>
      <c r="AN7" s="245"/>
      <c r="AO7" s="245"/>
      <c r="AP7" s="245"/>
      <c r="AQ7" s="245"/>
      <c r="AR7" s="245"/>
      <c r="AS7" s="245"/>
      <c r="AT7" s="246"/>
      <c r="AU7" s="244">
        <v>5</v>
      </c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6"/>
      <c r="BH7" s="244">
        <v>6</v>
      </c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4">
        <v>7</v>
      </c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284">
        <v>8</v>
      </c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6"/>
      <c r="CS7" s="284">
        <v>9</v>
      </c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6"/>
      <c r="DH7" s="284">
        <v>10</v>
      </c>
      <c r="DI7" s="285"/>
      <c r="DJ7" s="285"/>
      <c r="DK7" s="285"/>
      <c r="DL7" s="285"/>
      <c r="DM7" s="285"/>
      <c r="DN7" s="285"/>
      <c r="DO7" s="285"/>
      <c r="DP7" s="285"/>
      <c r="DQ7" s="285"/>
      <c r="DR7" s="286"/>
      <c r="DS7" s="284">
        <v>11</v>
      </c>
      <c r="DT7" s="285"/>
      <c r="DU7" s="285"/>
      <c r="DV7" s="285"/>
      <c r="DW7" s="285"/>
      <c r="DX7" s="285"/>
      <c r="DY7" s="285"/>
      <c r="DZ7" s="285"/>
      <c r="EA7" s="285"/>
      <c r="EB7" s="286"/>
    </row>
    <row r="8" spans="1:132" s="5" customFormat="1" ht="41.25" customHeight="1">
      <c r="A8" s="190" t="s">
        <v>7</v>
      </c>
      <c r="B8" s="191"/>
      <c r="C8" s="191"/>
      <c r="D8" s="191"/>
      <c r="E8" s="191"/>
      <c r="F8" s="192"/>
      <c r="G8" s="287" t="s">
        <v>197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9"/>
      <c r="Y8" s="224">
        <v>244</v>
      </c>
      <c r="Z8" s="225"/>
      <c r="AA8" s="225"/>
      <c r="AB8" s="225"/>
      <c r="AC8" s="225"/>
      <c r="AD8" s="225"/>
      <c r="AE8" s="225"/>
      <c r="AF8" s="225"/>
      <c r="AG8" s="225"/>
      <c r="AH8" s="225"/>
      <c r="AI8" s="226"/>
      <c r="AJ8" s="224" t="s">
        <v>198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6"/>
      <c r="AU8" s="224">
        <v>500</v>
      </c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6"/>
      <c r="BH8" s="224">
        <v>80</v>
      </c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4">
        <f>AU8*BH8</f>
        <v>40000</v>
      </c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6"/>
      <c r="CF8" s="189">
        <v>40000</v>
      </c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8"/>
      <c r="CS8" s="189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8"/>
      <c r="DH8" s="189"/>
      <c r="DI8" s="187"/>
      <c r="DJ8" s="187"/>
      <c r="DK8" s="187"/>
      <c r="DL8" s="187"/>
      <c r="DM8" s="187"/>
      <c r="DN8" s="187"/>
      <c r="DO8" s="187"/>
      <c r="DP8" s="187"/>
      <c r="DQ8" s="187"/>
      <c r="DR8" s="188"/>
      <c r="DS8" s="189"/>
      <c r="DT8" s="187"/>
      <c r="DU8" s="187"/>
      <c r="DV8" s="187"/>
      <c r="DW8" s="187"/>
      <c r="DX8" s="187"/>
      <c r="DY8" s="187"/>
      <c r="DZ8" s="187"/>
      <c r="EA8" s="187"/>
      <c r="EB8" s="188"/>
    </row>
    <row r="9" spans="1:132" s="5" customFormat="1" ht="16.5" customHeight="1">
      <c r="A9" s="255"/>
      <c r="B9" s="256"/>
      <c r="C9" s="256"/>
      <c r="D9" s="256"/>
      <c r="E9" s="256"/>
      <c r="F9" s="257"/>
      <c r="G9" s="253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5"/>
      <c r="Y9" s="189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89"/>
      <c r="AK9" s="187"/>
      <c r="AL9" s="187"/>
      <c r="AM9" s="187"/>
      <c r="AN9" s="187"/>
      <c r="AO9" s="187"/>
      <c r="AP9" s="187"/>
      <c r="AQ9" s="187"/>
      <c r="AR9" s="187"/>
      <c r="AS9" s="187"/>
      <c r="AT9" s="188"/>
      <c r="AU9" s="189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8"/>
      <c r="BH9" s="189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9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8"/>
      <c r="CF9" s="189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8"/>
      <c r="CS9" s="189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8"/>
      <c r="DH9" s="189"/>
      <c r="DI9" s="187"/>
      <c r="DJ9" s="187"/>
      <c r="DK9" s="187"/>
      <c r="DL9" s="187"/>
      <c r="DM9" s="187"/>
      <c r="DN9" s="187"/>
      <c r="DO9" s="187"/>
      <c r="DP9" s="187"/>
      <c r="DQ9" s="187"/>
      <c r="DR9" s="188"/>
      <c r="DS9" s="189"/>
      <c r="DT9" s="187"/>
      <c r="DU9" s="187"/>
      <c r="DV9" s="187"/>
      <c r="DW9" s="187"/>
      <c r="DX9" s="187"/>
      <c r="DY9" s="187"/>
      <c r="DZ9" s="187"/>
      <c r="EA9" s="187"/>
      <c r="EB9" s="188"/>
    </row>
    <row r="10" spans="1:132" s="5" customFormat="1" ht="16.5" customHeight="1">
      <c r="A10" s="255"/>
      <c r="B10" s="256"/>
      <c r="C10" s="256"/>
      <c r="D10" s="256"/>
      <c r="E10" s="256"/>
      <c r="F10" s="257"/>
      <c r="G10" s="25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5"/>
      <c r="Y10" s="224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J10" s="224"/>
      <c r="AK10" s="225"/>
      <c r="AL10" s="225"/>
      <c r="AM10" s="225"/>
      <c r="AN10" s="225"/>
      <c r="AO10" s="225"/>
      <c r="AP10" s="225"/>
      <c r="AQ10" s="225"/>
      <c r="AR10" s="225"/>
      <c r="AS10" s="225"/>
      <c r="AT10" s="226"/>
      <c r="AU10" s="224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6"/>
      <c r="BH10" s="224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4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6"/>
      <c r="CF10" s="189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8"/>
      <c r="CS10" s="189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8"/>
      <c r="DH10" s="189"/>
      <c r="DI10" s="187"/>
      <c r="DJ10" s="187"/>
      <c r="DK10" s="187"/>
      <c r="DL10" s="187"/>
      <c r="DM10" s="187"/>
      <c r="DN10" s="187"/>
      <c r="DO10" s="187"/>
      <c r="DP10" s="187"/>
      <c r="DQ10" s="187"/>
      <c r="DR10" s="188"/>
      <c r="DS10" s="189"/>
      <c r="DT10" s="187"/>
      <c r="DU10" s="187"/>
      <c r="DV10" s="187"/>
      <c r="DW10" s="187"/>
      <c r="DX10" s="187"/>
      <c r="DY10" s="187"/>
      <c r="DZ10" s="187"/>
      <c r="EA10" s="187"/>
      <c r="EB10" s="188"/>
    </row>
    <row r="11" spans="1:132" s="5" customFormat="1" ht="16.5" customHeight="1">
      <c r="A11" s="254" t="s">
        <v>18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5"/>
      <c r="BS11" s="189">
        <f>BS8</f>
        <v>40000</v>
      </c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8"/>
      <c r="CF11" s="189">
        <v>40000</v>
      </c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8"/>
      <c r="CS11" s="189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8"/>
      <c r="DH11" s="189"/>
      <c r="DI11" s="187"/>
      <c r="DJ11" s="187"/>
      <c r="DK11" s="187"/>
      <c r="DL11" s="187"/>
      <c r="DM11" s="187"/>
      <c r="DN11" s="187"/>
      <c r="DO11" s="187"/>
      <c r="DP11" s="187"/>
      <c r="DQ11" s="187"/>
      <c r="DR11" s="188"/>
      <c r="DS11" s="189"/>
      <c r="DT11" s="187"/>
      <c r="DU11" s="187"/>
      <c r="DV11" s="187"/>
      <c r="DW11" s="187"/>
      <c r="DX11" s="187"/>
      <c r="DY11" s="187"/>
      <c r="DZ11" s="187"/>
      <c r="EA11" s="187"/>
      <c r="EB11" s="188"/>
    </row>
  </sheetData>
  <sheetProtection/>
  <mergeCells count="63">
    <mergeCell ref="G10:X10"/>
    <mergeCell ref="Y4:AI6"/>
    <mergeCell ref="Y7:AI7"/>
    <mergeCell ref="Y8:AI8"/>
    <mergeCell ref="Y9:AI9"/>
    <mergeCell ref="Y10:AI10"/>
    <mergeCell ref="CS11:DG11"/>
    <mergeCell ref="DS11:EB11"/>
    <mergeCell ref="DH11:DR11"/>
    <mergeCell ref="BS11:CE11"/>
    <mergeCell ref="CF11:CR11"/>
    <mergeCell ref="BS8:CE8"/>
    <mergeCell ref="DS8:EB8"/>
    <mergeCell ref="BS9:CE9"/>
    <mergeCell ref="CF9:CR9"/>
    <mergeCell ref="DS9:EB9"/>
    <mergeCell ref="A11:BR11"/>
    <mergeCell ref="A10:F10"/>
    <mergeCell ref="A9:F9"/>
    <mergeCell ref="A7:F7"/>
    <mergeCell ref="AJ4:AT6"/>
    <mergeCell ref="AJ7:AT7"/>
    <mergeCell ref="A8:F8"/>
    <mergeCell ref="AJ8:AT8"/>
    <mergeCell ref="AJ10:AT10"/>
    <mergeCell ref="G9:X9"/>
    <mergeCell ref="A4:F6"/>
    <mergeCell ref="G4:X6"/>
    <mergeCell ref="G7:X7"/>
    <mergeCell ref="AU4:BG6"/>
    <mergeCell ref="AU7:BG7"/>
    <mergeCell ref="G8:X8"/>
    <mergeCell ref="BS10:CE10"/>
    <mergeCell ref="AU9:BG9"/>
    <mergeCell ref="BH10:BR10"/>
    <mergeCell ref="AU10:BG10"/>
    <mergeCell ref="AJ9:AT9"/>
    <mergeCell ref="DH9:DR9"/>
    <mergeCell ref="CF10:CR10"/>
    <mergeCell ref="DH10:DR10"/>
    <mergeCell ref="CS10:DG10"/>
    <mergeCell ref="DS10:EB10"/>
    <mergeCell ref="CF7:CR7"/>
    <mergeCell ref="CS9:DG9"/>
    <mergeCell ref="DH8:DR8"/>
    <mergeCell ref="CS8:DG8"/>
    <mergeCell ref="CS7:DG7"/>
    <mergeCell ref="DH7:DR7"/>
    <mergeCell ref="CF8:CR8"/>
    <mergeCell ref="DS7:EB7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45"/>
  <sheetViews>
    <sheetView view="pageBreakPreview" zoomScaleSheetLayoutView="100" zoomScalePageLayoutView="0" workbookViewId="0" topLeftCell="A1">
      <selection activeCell="BQ29" sqref="BQ29:CD29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61</v>
      </c>
    </row>
    <row r="3" s="4" customFormat="1" ht="12.75" customHeight="1" hidden="1"/>
    <row r="4" spans="1:124" s="3" customFormat="1" ht="12" customHeight="1" hidden="1">
      <c r="A4" s="258" t="s">
        <v>3</v>
      </c>
      <c r="B4" s="259"/>
      <c r="C4" s="259"/>
      <c r="D4" s="259"/>
      <c r="E4" s="259"/>
      <c r="F4" s="260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60"/>
      <c r="AA4" s="258" t="s">
        <v>62</v>
      </c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60"/>
      <c r="AO4" s="258" t="s">
        <v>63</v>
      </c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60"/>
      <c r="BC4" s="258" t="s">
        <v>64</v>
      </c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60"/>
      <c r="BQ4" s="250" t="s">
        <v>0</v>
      </c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2"/>
    </row>
    <row r="5" spans="1:124" s="3" customFormat="1" ht="67.5" customHeight="1" hidden="1">
      <c r="A5" s="261"/>
      <c r="B5" s="262"/>
      <c r="C5" s="262"/>
      <c r="D5" s="262"/>
      <c r="E5" s="262"/>
      <c r="F5" s="263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3"/>
      <c r="AA5" s="261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  <c r="AO5" s="261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3"/>
      <c r="BC5" s="261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3"/>
      <c r="BQ5" s="249" t="s">
        <v>115</v>
      </c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5"/>
      <c r="CE5" s="249" t="s">
        <v>117</v>
      </c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5"/>
      <c r="CU5" s="270" t="s">
        <v>19</v>
      </c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1"/>
    </row>
    <row r="6" spans="1:124" s="3" customFormat="1" ht="37.5" customHeight="1" hidden="1">
      <c r="A6" s="264"/>
      <c r="B6" s="265"/>
      <c r="C6" s="265"/>
      <c r="D6" s="265"/>
      <c r="E6" s="265"/>
      <c r="F6" s="266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6"/>
      <c r="AA6" s="264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  <c r="AO6" s="264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6"/>
      <c r="BC6" s="264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6"/>
      <c r="BQ6" s="216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8"/>
      <c r="CE6" s="216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8"/>
      <c r="CU6" s="250" t="s">
        <v>2</v>
      </c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2"/>
      <c r="DH6" s="250" t="s">
        <v>34</v>
      </c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2"/>
    </row>
    <row r="7" spans="1:124" s="6" customFormat="1" ht="12.75" hidden="1">
      <c r="A7" s="244">
        <v>1</v>
      </c>
      <c r="B7" s="245"/>
      <c r="C7" s="245"/>
      <c r="D7" s="245"/>
      <c r="E7" s="245"/>
      <c r="F7" s="246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6"/>
      <c r="AA7" s="244">
        <v>3</v>
      </c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4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4">
        <v>5</v>
      </c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6"/>
      <c r="BQ7" s="244">
        <v>6</v>
      </c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6"/>
      <c r="CE7" s="244">
        <v>7</v>
      </c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6"/>
      <c r="CU7" s="244">
        <v>8</v>
      </c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6"/>
      <c r="DH7" s="244">
        <v>9</v>
      </c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6"/>
    </row>
    <row r="8" spans="1:124" s="5" customFormat="1" ht="40.5" customHeight="1" hidden="1">
      <c r="A8" s="272" t="s">
        <v>7</v>
      </c>
      <c r="B8" s="273"/>
      <c r="C8" s="273"/>
      <c r="D8" s="273"/>
      <c r="E8" s="273"/>
      <c r="F8" s="274"/>
      <c r="G8" s="229" t="s">
        <v>65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30"/>
      <c r="AA8" s="224" t="s">
        <v>1</v>
      </c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6"/>
      <c r="AO8" s="224" t="s">
        <v>1</v>
      </c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189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8"/>
      <c r="BQ8" s="189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8"/>
      <c r="CE8" s="189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8"/>
      <c r="CU8" s="189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8"/>
      <c r="DH8" s="224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6"/>
    </row>
    <row r="9" spans="1:124" s="5" customFormat="1" ht="16.5" customHeight="1" hidden="1">
      <c r="A9" s="272" t="s">
        <v>23</v>
      </c>
      <c r="B9" s="273"/>
      <c r="C9" s="273"/>
      <c r="D9" s="273"/>
      <c r="E9" s="273"/>
      <c r="F9" s="274"/>
      <c r="G9" s="229" t="s">
        <v>38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30"/>
      <c r="AA9" s="224" t="s">
        <v>1</v>
      </c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  <c r="AO9" s="224" t="s">
        <v>1</v>
      </c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4" t="s">
        <v>1</v>
      </c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6"/>
      <c r="BQ9" s="189" t="s">
        <v>1</v>
      </c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8"/>
      <c r="CE9" s="189" t="s">
        <v>1</v>
      </c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8"/>
      <c r="CU9" s="189" t="s">
        <v>1</v>
      </c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8"/>
      <c r="DH9" s="224" t="s">
        <v>1</v>
      </c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6"/>
    </row>
    <row r="10" spans="1:124" s="5" customFormat="1" ht="16.5" customHeight="1" hidden="1">
      <c r="A10" s="275"/>
      <c r="B10" s="276"/>
      <c r="C10" s="276"/>
      <c r="D10" s="276"/>
      <c r="E10" s="276"/>
      <c r="F10" s="277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1"/>
      <c r="AA10" s="189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9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9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89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8"/>
      <c r="CE10" s="189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8"/>
      <c r="CU10" s="189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8"/>
      <c r="DH10" s="224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6"/>
    </row>
    <row r="11" spans="1:124" s="5" customFormat="1" ht="40.5" customHeight="1" hidden="1">
      <c r="A11" s="272" t="s">
        <v>8</v>
      </c>
      <c r="B11" s="273"/>
      <c r="C11" s="273"/>
      <c r="D11" s="273"/>
      <c r="E11" s="273"/>
      <c r="F11" s="274"/>
      <c r="G11" s="229" t="s">
        <v>66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30"/>
      <c r="AA11" s="224" t="s">
        <v>1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6"/>
      <c r="AO11" s="224" t="s">
        <v>1</v>
      </c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189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8"/>
      <c r="BQ11" s="189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8"/>
      <c r="CE11" s="189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8"/>
      <c r="CU11" s="189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8"/>
      <c r="DH11" s="224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6"/>
    </row>
    <row r="12" spans="1:124" s="5" customFormat="1" ht="16.5" customHeight="1" hidden="1">
      <c r="A12" s="272" t="s">
        <v>26</v>
      </c>
      <c r="B12" s="273"/>
      <c r="C12" s="273"/>
      <c r="D12" s="273"/>
      <c r="E12" s="273"/>
      <c r="F12" s="274"/>
      <c r="G12" s="229" t="s">
        <v>38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30"/>
      <c r="AA12" s="224" t="s">
        <v>1</v>
      </c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6"/>
      <c r="AO12" s="224" t="s">
        <v>1</v>
      </c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4" t="s">
        <v>1</v>
      </c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6"/>
      <c r="BQ12" s="189" t="s">
        <v>1</v>
      </c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8"/>
      <c r="CE12" s="189" t="s">
        <v>1</v>
      </c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8"/>
      <c r="CU12" s="189" t="s">
        <v>1</v>
      </c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8"/>
      <c r="DH12" s="224" t="s">
        <v>1</v>
      </c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6"/>
    </row>
    <row r="13" spans="1:124" s="5" customFormat="1" ht="16.5" customHeight="1" hidden="1">
      <c r="A13" s="275"/>
      <c r="B13" s="276"/>
      <c r="C13" s="276"/>
      <c r="D13" s="276"/>
      <c r="E13" s="276"/>
      <c r="F13" s="277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1"/>
      <c r="AA13" s="189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8"/>
      <c r="AO13" s="189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9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8"/>
      <c r="BQ13" s="189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8"/>
      <c r="CE13" s="189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8"/>
      <c r="CU13" s="189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8"/>
      <c r="DH13" s="224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6"/>
    </row>
    <row r="14" spans="1:124" s="5" customFormat="1" ht="16.5" customHeight="1" hidden="1">
      <c r="A14" s="267" t="s">
        <v>18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9"/>
      <c r="BC14" s="189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8"/>
      <c r="BQ14" s="189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8"/>
      <c r="CE14" s="189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8"/>
      <c r="CU14" s="189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8"/>
      <c r="DH14" s="189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8"/>
    </row>
    <row r="15" ht="15" hidden="1"/>
    <row r="16" s="4" customFormat="1" ht="15">
      <c r="A16" s="4" t="s">
        <v>67</v>
      </c>
    </row>
    <row r="17" s="4" customFormat="1" ht="12.75" customHeight="1"/>
    <row r="18" spans="1:124" s="3" customFormat="1" ht="12" customHeight="1">
      <c r="A18" s="258" t="s">
        <v>3</v>
      </c>
      <c r="B18" s="259"/>
      <c r="C18" s="259"/>
      <c r="D18" s="259"/>
      <c r="E18" s="259"/>
      <c r="F18" s="260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60"/>
      <c r="AB18" s="258" t="s">
        <v>68</v>
      </c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60"/>
      <c r="AP18" s="258" t="s">
        <v>69</v>
      </c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8" t="s">
        <v>70</v>
      </c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60"/>
      <c r="BQ18" s="250" t="s">
        <v>0</v>
      </c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2"/>
    </row>
    <row r="19" spans="1:124" s="3" customFormat="1" ht="68.25" customHeight="1">
      <c r="A19" s="261"/>
      <c r="B19" s="262"/>
      <c r="C19" s="262"/>
      <c r="D19" s="262"/>
      <c r="E19" s="262"/>
      <c r="F19" s="263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B19" s="261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3"/>
      <c r="AP19" s="261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1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3"/>
      <c r="BQ19" s="249" t="s">
        <v>115</v>
      </c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5"/>
      <c r="CE19" s="249" t="s">
        <v>117</v>
      </c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5"/>
      <c r="CU19" s="270" t="s">
        <v>19</v>
      </c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1"/>
    </row>
    <row r="20" spans="1:124" s="3" customFormat="1" ht="30.75" customHeight="1">
      <c r="A20" s="264"/>
      <c r="B20" s="265"/>
      <c r="C20" s="265"/>
      <c r="D20" s="265"/>
      <c r="E20" s="265"/>
      <c r="F20" s="266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6"/>
      <c r="AB20" s="264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6"/>
      <c r="AP20" s="264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4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6"/>
      <c r="BQ20" s="216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8"/>
      <c r="CE20" s="216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8"/>
      <c r="CU20" s="250" t="s">
        <v>2</v>
      </c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2"/>
      <c r="DH20" s="250" t="s">
        <v>34</v>
      </c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2"/>
    </row>
    <row r="21" spans="1:124" s="6" customFormat="1" ht="12.75">
      <c r="A21" s="244">
        <v>1</v>
      </c>
      <c r="B21" s="245"/>
      <c r="C21" s="245"/>
      <c r="D21" s="245"/>
      <c r="E21" s="245"/>
      <c r="F21" s="246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6"/>
      <c r="AB21" s="244">
        <v>3</v>
      </c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4">
        <v>4</v>
      </c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4">
        <v>5</v>
      </c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6"/>
      <c r="BQ21" s="244">
        <v>6</v>
      </c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6"/>
      <c r="CE21" s="244">
        <v>7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6"/>
      <c r="CU21" s="244">
        <v>8</v>
      </c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6"/>
      <c r="DH21" s="244">
        <v>9</v>
      </c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6"/>
    </row>
    <row r="22" spans="1:124" s="5" customFormat="1" ht="52.5" customHeight="1">
      <c r="A22" s="190" t="s">
        <v>7</v>
      </c>
      <c r="B22" s="191"/>
      <c r="C22" s="191"/>
      <c r="D22" s="191"/>
      <c r="E22" s="191"/>
      <c r="F22" s="192"/>
      <c r="G22" s="229" t="s">
        <v>73</v>
      </c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224" t="s">
        <v>1</v>
      </c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6"/>
      <c r="AP22" s="224" t="s">
        <v>1</v>
      </c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189">
        <f>BD26+BD27</f>
        <v>772976.2</v>
      </c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8"/>
      <c r="BQ22" s="189">
        <f>BQ26+BQ27</f>
        <v>772976.2</v>
      </c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8"/>
      <c r="CE22" s="189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8"/>
      <c r="CU22" s="189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8"/>
      <c r="DH22" s="189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8"/>
    </row>
    <row r="23" spans="1:124" s="5" customFormat="1" ht="26.25" customHeight="1" hidden="1">
      <c r="A23" s="190" t="s">
        <v>23</v>
      </c>
      <c r="B23" s="191"/>
      <c r="C23" s="191"/>
      <c r="D23" s="191"/>
      <c r="E23" s="191"/>
      <c r="F23" s="192"/>
      <c r="G23" s="229" t="s">
        <v>74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30"/>
      <c r="AB23" s="189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/>
      <c r="AP23" s="189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9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8"/>
      <c r="BQ23" s="189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8"/>
      <c r="CE23" s="189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8"/>
      <c r="CU23" s="189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8"/>
      <c r="DH23" s="189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8"/>
    </row>
    <row r="24" spans="1:124" s="5" customFormat="1" ht="19.5" customHeight="1" hidden="1">
      <c r="A24" s="190" t="s">
        <v>24</v>
      </c>
      <c r="B24" s="191"/>
      <c r="C24" s="191"/>
      <c r="D24" s="191"/>
      <c r="E24" s="191"/>
      <c r="F24" s="192"/>
      <c r="G24" s="290" t="s">
        <v>120</v>
      </c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1"/>
      <c r="AB24" s="189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/>
      <c r="AP24" s="189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9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8"/>
      <c r="BQ24" s="189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8"/>
      <c r="CE24" s="189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8"/>
      <c r="CU24" s="189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8"/>
      <c r="DH24" s="189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8"/>
    </row>
    <row r="25" spans="1:124" s="5" customFormat="1" ht="40.5" customHeight="1" hidden="1">
      <c r="A25" s="190" t="s">
        <v>25</v>
      </c>
      <c r="B25" s="191"/>
      <c r="C25" s="191"/>
      <c r="D25" s="191"/>
      <c r="E25" s="191"/>
      <c r="F25" s="192"/>
      <c r="G25" s="229" t="s">
        <v>72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30"/>
      <c r="AB25" s="189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8"/>
      <c r="AP25" s="189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9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8"/>
      <c r="BQ25" s="189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8"/>
      <c r="CE25" s="189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8"/>
      <c r="CU25" s="189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8"/>
      <c r="DH25" s="189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8"/>
    </row>
    <row r="26" spans="1:124" s="5" customFormat="1" ht="84" customHeight="1">
      <c r="A26" s="190" t="s">
        <v>24</v>
      </c>
      <c r="B26" s="191"/>
      <c r="C26" s="191"/>
      <c r="D26" s="191"/>
      <c r="E26" s="191"/>
      <c r="F26" s="192"/>
      <c r="G26" s="229" t="s">
        <v>220</v>
      </c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30"/>
      <c r="AB26" s="189">
        <v>11</v>
      </c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8"/>
      <c r="AP26" s="189">
        <v>64420</v>
      </c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9">
        <f>AB26*AP26</f>
        <v>708620</v>
      </c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8"/>
      <c r="BQ26" s="189">
        <v>708620</v>
      </c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8"/>
      <c r="CE26" s="189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8"/>
      <c r="CU26" s="189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8"/>
      <c r="DH26" s="189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8"/>
    </row>
    <row r="27" spans="1:124" s="5" customFormat="1" ht="84" customHeight="1">
      <c r="A27" s="190" t="s">
        <v>25</v>
      </c>
      <c r="B27" s="191"/>
      <c r="C27" s="191"/>
      <c r="D27" s="191"/>
      <c r="E27" s="191"/>
      <c r="F27" s="192"/>
      <c r="G27" s="229" t="s">
        <v>220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0"/>
      <c r="AB27" s="189">
        <v>1</v>
      </c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8"/>
      <c r="AP27" s="189">
        <f>64380-23.8</f>
        <v>64356.2</v>
      </c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9">
        <f>AB27*AP27</f>
        <v>64356.2</v>
      </c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8"/>
      <c r="BQ27" s="189">
        <f>64380-23.8</f>
        <v>64356.2</v>
      </c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8"/>
      <c r="CE27" s="189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8"/>
      <c r="CU27" s="189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8"/>
      <c r="DH27" s="189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8"/>
    </row>
    <row r="28" spans="1:124" s="5" customFormat="1" ht="16.5" customHeight="1">
      <c r="A28" s="255"/>
      <c r="B28" s="256"/>
      <c r="C28" s="256"/>
      <c r="D28" s="256"/>
      <c r="E28" s="256"/>
      <c r="F28" s="257"/>
      <c r="G28" s="229" t="s">
        <v>75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30"/>
      <c r="AB28" s="189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8"/>
      <c r="AP28" s="189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9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8"/>
      <c r="BQ28" s="189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8"/>
      <c r="CE28" s="189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8"/>
      <c r="CU28" s="189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8"/>
      <c r="DH28" s="189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8"/>
    </row>
    <row r="29" spans="1:124" s="5" customFormat="1" ht="16.5" customHeight="1">
      <c r="A29" s="255"/>
      <c r="B29" s="256"/>
      <c r="C29" s="256"/>
      <c r="D29" s="256"/>
      <c r="E29" s="256"/>
      <c r="F29" s="257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1"/>
      <c r="AB29" s="189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8"/>
      <c r="AP29" s="189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9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8"/>
      <c r="BQ29" s="189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8"/>
      <c r="CE29" s="189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8"/>
      <c r="CU29" s="189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8"/>
      <c r="DH29" s="189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8"/>
    </row>
    <row r="30" spans="1:124" s="5" customFormat="1" ht="40.5" customHeight="1" hidden="1">
      <c r="A30" s="190" t="s">
        <v>8</v>
      </c>
      <c r="B30" s="191"/>
      <c r="C30" s="191"/>
      <c r="D30" s="191"/>
      <c r="E30" s="191"/>
      <c r="F30" s="192"/>
      <c r="G30" s="229" t="s">
        <v>76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  <c r="AB30" s="224" t="s">
        <v>1</v>
      </c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6"/>
      <c r="AP30" s="224" t="s">
        <v>1</v>
      </c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189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8"/>
      <c r="BQ30" s="189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8"/>
      <c r="CE30" s="189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8"/>
      <c r="CU30" s="189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8"/>
      <c r="DH30" s="189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8"/>
    </row>
    <row r="31" spans="1:124" s="5" customFormat="1" ht="66.75" customHeight="1" hidden="1">
      <c r="A31" s="190" t="s">
        <v>26</v>
      </c>
      <c r="B31" s="191"/>
      <c r="C31" s="191"/>
      <c r="D31" s="191"/>
      <c r="E31" s="191"/>
      <c r="F31" s="192"/>
      <c r="G31" s="229" t="s">
        <v>77</v>
      </c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30"/>
      <c r="AB31" s="189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8"/>
      <c r="AP31" s="189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9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8"/>
      <c r="BQ31" s="189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8"/>
      <c r="CE31" s="189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8"/>
      <c r="CU31" s="189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8"/>
      <c r="DH31" s="189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8"/>
    </row>
    <row r="32" spans="1:124" s="5" customFormat="1" ht="16.5" customHeight="1" hidden="1">
      <c r="A32" s="190" t="s">
        <v>27</v>
      </c>
      <c r="B32" s="191"/>
      <c r="C32" s="191"/>
      <c r="D32" s="191"/>
      <c r="E32" s="191"/>
      <c r="F32" s="192"/>
      <c r="G32" s="229" t="s">
        <v>78</v>
      </c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30"/>
      <c r="AB32" s="189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8"/>
      <c r="AP32" s="189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9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8"/>
      <c r="BQ32" s="189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8"/>
      <c r="CE32" s="189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8"/>
      <c r="CU32" s="189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8"/>
      <c r="DH32" s="189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8"/>
    </row>
    <row r="33" spans="1:124" s="5" customFormat="1" ht="16.5" customHeight="1" hidden="1">
      <c r="A33" s="255"/>
      <c r="B33" s="256"/>
      <c r="C33" s="256"/>
      <c r="D33" s="256"/>
      <c r="E33" s="256"/>
      <c r="F33" s="257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1"/>
      <c r="AB33" s="189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8"/>
      <c r="AP33" s="189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9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8"/>
      <c r="BQ33" s="189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8"/>
      <c r="CE33" s="189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8"/>
      <c r="CU33" s="189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8"/>
      <c r="DH33" s="189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8"/>
    </row>
    <row r="34" spans="1:124" s="5" customFormat="1" ht="26.25" customHeight="1" hidden="1">
      <c r="A34" s="190" t="s">
        <v>9</v>
      </c>
      <c r="B34" s="191"/>
      <c r="C34" s="191"/>
      <c r="D34" s="191"/>
      <c r="E34" s="191"/>
      <c r="F34" s="192"/>
      <c r="G34" s="229" t="s">
        <v>79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30"/>
      <c r="AB34" s="224" t="s">
        <v>1</v>
      </c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6"/>
      <c r="AP34" s="224" t="s">
        <v>1</v>
      </c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189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8"/>
      <c r="BQ34" s="189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8"/>
      <c r="CE34" s="189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8"/>
      <c r="CU34" s="189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8"/>
      <c r="DH34" s="189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8"/>
    </row>
    <row r="35" spans="1:124" s="5" customFormat="1" ht="78.75" customHeight="1" hidden="1">
      <c r="A35" s="190" t="s">
        <v>12</v>
      </c>
      <c r="B35" s="191"/>
      <c r="C35" s="191"/>
      <c r="D35" s="191"/>
      <c r="E35" s="191"/>
      <c r="F35" s="192"/>
      <c r="G35" s="229" t="s">
        <v>80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30"/>
      <c r="AB35" s="189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8"/>
      <c r="AP35" s="189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9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189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8"/>
      <c r="CE35" s="189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8"/>
      <c r="CU35" s="189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8"/>
      <c r="DH35" s="189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8"/>
    </row>
    <row r="36" spans="1:124" s="5" customFormat="1" ht="78.75" customHeight="1" hidden="1">
      <c r="A36" s="190" t="s">
        <v>13</v>
      </c>
      <c r="B36" s="191"/>
      <c r="C36" s="191"/>
      <c r="D36" s="191"/>
      <c r="E36" s="191"/>
      <c r="F36" s="192"/>
      <c r="G36" s="229" t="s">
        <v>81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30"/>
      <c r="AB36" s="189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/>
      <c r="AP36" s="189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9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8"/>
      <c r="BQ36" s="189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8"/>
      <c r="CE36" s="189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8"/>
      <c r="CU36" s="189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8"/>
      <c r="DH36" s="189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8"/>
    </row>
    <row r="37" spans="1:124" s="5" customFormat="1" ht="16.5" customHeight="1" hidden="1">
      <c r="A37" s="255"/>
      <c r="B37" s="256"/>
      <c r="C37" s="256"/>
      <c r="D37" s="256"/>
      <c r="E37" s="256"/>
      <c r="F37" s="257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1"/>
      <c r="AB37" s="189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8"/>
      <c r="AP37" s="189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9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8"/>
      <c r="BQ37" s="189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8"/>
      <c r="CE37" s="189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8"/>
      <c r="CU37" s="189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8"/>
      <c r="DH37" s="189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8"/>
    </row>
    <row r="38" spans="1:124" s="5" customFormat="1" ht="66.75" customHeight="1" hidden="1">
      <c r="A38" s="190" t="s">
        <v>10</v>
      </c>
      <c r="B38" s="191"/>
      <c r="C38" s="191"/>
      <c r="D38" s="191"/>
      <c r="E38" s="191"/>
      <c r="F38" s="192"/>
      <c r="G38" s="229" t="s">
        <v>82</v>
      </c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30"/>
      <c r="AB38" s="224" t="s">
        <v>1</v>
      </c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6"/>
      <c r="AP38" s="224" t="s">
        <v>1</v>
      </c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189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8"/>
      <c r="BQ38" s="189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8"/>
      <c r="CE38" s="189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8"/>
      <c r="CU38" s="189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8"/>
      <c r="DH38" s="189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8"/>
    </row>
    <row r="39" spans="1:124" s="5" customFormat="1" ht="16.5" customHeight="1" hidden="1">
      <c r="A39" s="190" t="s">
        <v>37</v>
      </c>
      <c r="B39" s="191"/>
      <c r="C39" s="191"/>
      <c r="D39" s="191"/>
      <c r="E39" s="191"/>
      <c r="F39" s="192"/>
      <c r="G39" s="229" t="s">
        <v>83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30"/>
      <c r="AB39" s="224" t="s">
        <v>1</v>
      </c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6"/>
      <c r="AP39" s="224" t="s">
        <v>1</v>
      </c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4" t="s">
        <v>1</v>
      </c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189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8"/>
      <c r="CE39" s="189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8"/>
      <c r="CU39" s="189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8"/>
      <c r="DH39" s="189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8"/>
    </row>
    <row r="40" spans="1:124" s="5" customFormat="1" ht="16.5" customHeight="1" hidden="1">
      <c r="A40" s="255"/>
      <c r="B40" s="256"/>
      <c r="C40" s="256"/>
      <c r="D40" s="256"/>
      <c r="E40" s="256"/>
      <c r="F40" s="257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1"/>
      <c r="AB40" s="189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8"/>
      <c r="AP40" s="189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9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8"/>
      <c r="BQ40" s="189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8"/>
      <c r="CE40" s="189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8"/>
      <c r="CU40" s="189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8"/>
      <c r="DH40" s="189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8"/>
    </row>
    <row r="41" spans="1:124" s="5" customFormat="1" ht="26.25" customHeight="1" hidden="1">
      <c r="A41" s="190" t="s">
        <v>11</v>
      </c>
      <c r="B41" s="191"/>
      <c r="C41" s="191"/>
      <c r="D41" s="191"/>
      <c r="E41" s="191"/>
      <c r="F41" s="192"/>
      <c r="G41" s="229" t="s">
        <v>85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30"/>
      <c r="AB41" s="224" t="s">
        <v>1</v>
      </c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6"/>
      <c r="AP41" s="224" t="s">
        <v>1</v>
      </c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189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8"/>
      <c r="BQ41" s="189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8"/>
      <c r="CE41" s="189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8"/>
      <c r="CU41" s="189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8"/>
      <c r="DH41" s="189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8"/>
    </row>
    <row r="42" spans="1:124" s="5" customFormat="1" ht="16.5" customHeight="1" hidden="1">
      <c r="A42" s="190" t="s">
        <v>84</v>
      </c>
      <c r="B42" s="191"/>
      <c r="C42" s="191"/>
      <c r="D42" s="191"/>
      <c r="E42" s="191"/>
      <c r="F42" s="192"/>
      <c r="G42" s="229" t="s">
        <v>83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30"/>
      <c r="AB42" s="224" t="s">
        <v>1</v>
      </c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  <c r="AP42" s="224" t="s">
        <v>1</v>
      </c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4" t="s">
        <v>1</v>
      </c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6"/>
      <c r="BQ42" s="189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8"/>
      <c r="CE42" s="189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8"/>
      <c r="CU42" s="189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8"/>
      <c r="DH42" s="189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8"/>
    </row>
    <row r="43" spans="1:124" s="5" customFormat="1" ht="16.5" customHeight="1" hidden="1">
      <c r="A43" s="255"/>
      <c r="B43" s="256"/>
      <c r="C43" s="256"/>
      <c r="D43" s="256"/>
      <c r="E43" s="256"/>
      <c r="F43" s="257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1"/>
      <c r="AB43" s="189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8"/>
      <c r="AP43" s="189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9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8"/>
      <c r="BQ43" s="189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8"/>
      <c r="CE43" s="189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8"/>
      <c r="CU43" s="189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8"/>
      <c r="DH43" s="189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8"/>
    </row>
    <row r="44" spans="1:124" s="5" customFormat="1" ht="16.5" customHeight="1" hidden="1">
      <c r="A44" s="255"/>
      <c r="B44" s="256"/>
      <c r="C44" s="256"/>
      <c r="D44" s="256"/>
      <c r="E44" s="256"/>
      <c r="F44" s="257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1"/>
      <c r="AB44" s="224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6"/>
      <c r="AP44" s="224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189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8"/>
      <c r="BQ44" s="189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8"/>
      <c r="CE44" s="189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8"/>
      <c r="CU44" s="189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8"/>
      <c r="DH44" s="189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8"/>
    </row>
    <row r="45" spans="1:124" s="5" customFormat="1" ht="21" customHeight="1">
      <c r="A45" s="254" t="s">
        <v>18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D45" s="292">
        <f>BD26+BD27+BD29</f>
        <v>772976.2</v>
      </c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4"/>
      <c r="BQ45" s="189">
        <f>BQ26+BQ27+BQ29</f>
        <v>772976.2</v>
      </c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8"/>
      <c r="CE45" s="189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8"/>
      <c r="CU45" s="189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8"/>
      <c r="DH45" s="189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8"/>
    </row>
  </sheetData>
  <sheetProtection/>
  <mergeCells count="313">
    <mergeCell ref="CE27:CT27"/>
    <mergeCell ref="CU27:DG27"/>
    <mergeCell ref="DH27:DT27"/>
    <mergeCell ref="A27:F27"/>
    <mergeCell ref="G27:AA27"/>
    <mergeCell ref="AB27:AO27"/>
    <mergeCell ref="AP27:BC27"/>
    <mergeCell ref="BD27:BP27"/>
    <mergeCell ref="BQ27:CD27"/>
    <mergeCell ref="CU43:DG43"/>
    <mergeCell ref="CE44:CT44"/>
    <mergeCell ref="A14:BB14"/>
    <mergeCell ref="A45:BC45"/>
    <mergeCell ref="CU45:DG45"/>
    <mergeCell ref="DH45:DT45"/>
    <mergeCell ref="CU44:DG44"/>
    <mergeCell ref="DH44:DT44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DH43:DT43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29:AA29"/>
    <mergeCell ref="AB29:AO29"/>
    <mergeCell ref="AP29:BC29"/>
    <mergeCell ref="BD29:BP29"/>
    <mergeCell ref="BQ29:CD29"/>
    <mergeCell ref="DH26:DT26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2023-05-11T14:05:12Z</cp:lastPrinted>
  <dcterms:created xsi:type="dcterms:W3CDTF">2010-11-26T07:12:57Z</dcterms:created>
  <dcterms:modified xsi:type="dcterms:W3CDTF">2023-05-11T14:44:01Z</dcterms:modified>
  <cp:category/>
  <cp:version/>
  <cp:contentType/>
  <cp:contentStatus/>
</cp:coreProperties>
</file>